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875" windowHeight="8985"/>
  </bookViews>
  <sheets>
    <sheet name="10Ruud" sheetId="1" r:id="rId1"/>
  </sheets>
  <externalReferences>
    <externalReference r:id="rId2"/>
    <externalReference r:id="rId3"/>
    <externalReference r:id="rId4"/>
  </externalReferences>
  <definedNames>
    <definedName name="_xlnm.Print_Area" localSheetId="0">'10Ruud'!$B$1:$AA$104</definedName>
    <definedName name="RuudR" localSheetId="0">#REF!</definedName>
    <definedName name="RuudR">#REF!</definedName>
    <definedName name="TABLE" localSheetId="0">#REF!</definedName>
    <definedName name="TABLE">#REF!</definedName>
    <definedName name="TABLE_10" localSheetId="0">#REF!</definedName>
    <definedName name="TABLE_10">#REF!</definedName>
    <definedName name="TABLE_11" localSheetId="0">#REF!</definedName>
    <definedName name="TABLE_11">#REF!</definedName>
    <definedName name="TABLE_12" localSheetId="0">#REF!</definedName>
    <definedName name="TABLE_12">#REF!</definedName>
    <definedName name="TABLE_13" localSheetId="0">#REF!</definedName>
    <definedName name="TABLE_13">#REF!</definedName>
    <definedName name="TABLE_14" localSheetId="0">#REF!</definedName>
    <definedName name="TABLE_14">#REF!</definedName>
    <definedName name="TABLE_15" localSheetId="0">#REF!</definedName>
    <definedName name="TABLE_15">#REF!</definedName>
    <definedName name="TABLE_16" localSheetId="0">#REF!</definedName>
    <definedName name="TABLE_16">#REF!</definedName>
    <definedName name="TABLE_17" localSheetId="0">#REF!</definedName>
    <definedName name="TABLE_17">#REF!</definedName>
    <definedName name="TABLE_18" localSheetId="0">#REF!</definedName>
    <definedName name="TABLE_18">#REF!</definedName>
    <definedName name="TABLE_19" localSheetId="0">#REF!</definedName>
    <definedName name="TABLE_19">#REF!</definedName>
    <definedName name="TABLE_2" localSheetId="0">#REF!</definedName>
    <definedName name="TABLE_2">#REF!</definedName>
    <definedName name="TABLE_20" localSheetId="0">#REF!</definedName>
    <definedName name="TABLE_20">#REF!</definedName>
    <definedName name="TABLE_21" localSheetId="0">#REF!</definedName>
    <definedName name="TABLE_21">#REF!</definedName>
    <definedName name="TABLE_22" localSheetId="0">#REF!</definedName>
    <definedName name="TABLE_22">#REF!</definedName>
    <definedName name="TABLE_23" localSheetId="0">#REF!</definedName>
    <definedName name="TABLE_23">#REF!</definedName>
    <definedName name="TABLE_24" localSheetId="0">#REF!</definedName>
    <definedName name="TABLE_24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_8" localSheetId="0">#REF!</definedName>
    <definedName name="TABLE_8">#REF!</definedName>
    <definedName name="TABLE_9" localSheetId="0">#REF!</definedName>
    <definedName name="TABLE_9">#REF!</definedName>
    <definedName name="Team" localSheetId="0">[1]teams!$B$3:$B$34</definedName>
    <definedName name="Team">[3]teams!$B$3:$B$34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N102" i="1" l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S58" i="1"/>
  <c r="N58" i="1"/>
  <c r="X57" i="1"/>
  <c r="V57" i="1"/>
  <c r="S57" i="1"/>
  <c r="W57" i="1" s="1"/>
  <c r="N57" i="1"/>
  <c r="U56" i="1"/>
  <c r="T56" i="1" s="1"/>
  <c r="S56" i="1"/>
  <c r="N56" i="1"/>
  <c r="X55" i="1"/>
  <c r="V55" i="1"/>
  <c r="S55" i="1"/>
  <c r="W55" i="1" s="1"/>
  <c r="N55" i="1"/>
  <c r="N54" i="1"/>
  <c r="N53" i="1"/>
  <c r="N52" i="1"/>
  <c r="U51" i="1"/>
  <c r="T51" i="1" s="1"/>
  <c r="S51" i="1"/>
  <c r="N51" i="1"/>
  <c r="X50" i="1"/>
  <c r="V50" i="1"/>
  <c r="S50" i="1"/>
  <c r="W50" i="1" s="1"/>
  <c r="N50" i="1"/>
  <c r="W49" i="1"/>
  <c r="S49" i="1"/>
  <c r="N49" i="1"/>
  <c r="D49" i="1"/>
  <c r="D65" i="1" s="1"/>
  <c r="D81" i="1" s="1"/>
  <c r="D97" i="1" s="1"/>
  <c r="X48" i="1"/>
  <c r="V48" i="1"/>
  <c r="S48" i="1"/>
  <c r="W48" i="1" s="1"/>
  <c r="N48" i="1"/>
  <c r="N47" i="1"/>
  <c r="N46" i="1"/>
  <c r="N45" i="1"/>
  <c r="S44" i="1"/>
  <c r="N44" i="1"/>
  <c r="D44" i="1"/>
  <c r="D60" i="1" s="1"/>
  <c r="D76" i="1" s="1"/>
  <c r="D92" i="1" s="1"/>
  <c r="X43" i="1"/>
  <c r="V43" i="1"/>
  <c r="S43" i="1"/>
  <c r="W43" i="1" s="1"/>
  <c r="N43" i="1"/>
  <c r="S42" i="1"/>
  <c r="N42" i="1"/>
  <c r="D42" i="1"/>
  <c r="D58" i="1" s="1"/>
  <c r="D74" i="1" s="1"/>
  <c r="D90" i="1" s="1"/>
  <c r="X41" i="1"/>
  <c r="V41" i="1"/>
  <c r="S41" i="1"/>
  <c r="W41" i="1" s="1"/>
  <c r="N41" i="1"/>
  <c r="N40" i="1"/>
  <c r="N39" i="1"/>
  <c r="N38" i="1"/>
  <c r="D38" i="1"/>
  <c r="D54" i="1" s="1"/>
  <c r="D70" i="1" s="1"/>
  <c r="D86" i="1" s="1"/>
  <c r="D102" i="1" s="1"/>
  <c r="U37" i="1"/>
  <c r="T37" i="1" s="1"/>
  <c r="S37" i="1"/>
  <c r="N37" i="1"/>
  <c r="D37" i="1"/>
  <c r="D53" i="1" s="1"/>
  <c r="D69" i="1" s="1"/>
  <c r="D85" i="1" s="1"/>
  <c r="D101" i="1" s="1"/>
  <c r="X36" i="1"/>
  <c r="V36" i="1"/>
  <c r="S36" i="1"/>
  <c r="W36" i="1" s="1"/>
  <c r="N36" i="1"/>
  <c r="D36" i="1"/>
  <c r="D52" i="1" s="1"/>
  <c r="D68" i="1" s="1"/>
  <c r="D84" i="1" s="1"/>
  <c r="D100" i="1" s="1"/>
  <c r="U35" i="1"/>
  <c r="T35" i="1" s="1"/>
  <c r="S35" i="1"/>
  <c r="N35" i="1"/>
  <c r="D35" i="1"/>
  <c r="D51" i="1" s="1"/>
  <c r="D67" i="1" s="1"/>
  <c r="D83" i="1" s="1"/>
  <c r="D99" i="1" s="1"/>
  <c r="X34" i="1"/>
  <c r="V34" i="1"/>
  <c r="S34" i="1"/>
  <c r="W34" i="1" s="1"/>
  <c r="N34" i="1"/>
  <c r="D34" i="1"/>
  <c r="D50" i="1" s="1"/>
  <c r="D66" i="1" s="1"/>
  <c r="D82" i="1" s="1"/>
  <c r="D98" i="1" s="1"/>
  <c r="N33" i="1"/>
  <c r="D33" i="1"/>
  <c r="N32" i="1"/>
  <c r="D32" i="1"/>
  <c r="D48" i="1" s="1"/>
  <c r="D64" i="1" s="1"/>
  <c r="D80" i="1" s="1"/>
  <c r="D96" i="1" s="1"/>
  <c r="N31" i="1"/>
  <c r="D31" i="1"/>
  <c r="D47" i="1" s="1"/>
  <c r="D63" i="1" s="1"/>
  <c r="D79" i="1" s="1"/>
  <c r="D95" i="1" s="1"/>
  <c r="U30" i="1"/>
  <c r="T30" i="1" s="1"/>
  <c r="S30" i="1"/>
  <c r="N30" i="1"/>
  <c r="D30" i="1"/>
  <c r="D46" i="1" s="1"/>
  <c r="D62" i="1" s="1"/>
  <c r="D78" i="1" s="1"/>
  <c r="D94" i="1" s="1"/>
  <c r="X29" i="1"/>
  <c r="V29" i="1"/>
  <c r="S29" i="1"/>
  <c r="W29" i="1" s="1"/>
  <c r="N29" i="1"/>
  <c r="D29" i="1"/>
  <c r="D45" i="1" s="1"/>
  <c r="D61" i="1" s="1"/>
  <c r="D77" i="1" s="1"/>
  <c r="D93" i="1" s="1"/>
  <c r="U28" i="1"/>
  <c r="T28" i="1" s="1"/>
  <c r="S28" i="1"/>
  <c r="N28" i="1"/>
  <c r="D28" i="1"/>
  <c r="X27" i="1"/>
  <c r="V27" i="1"/>
  <c r="S27" i="1"/>
  <c r="W27" i="1" s="1"/>
  <c r="N27" i="1"/>
  <c r="D27" i="1"/>
  <c r="D43" i="1" s="1"/>
  <c r="D59" i="1" s="1"/>
  <c r="D75" i="1" s="1"/>
  <c r="D91" i="1" s="1"/>
  <c r="N26" i="1"/>
  <c r="D26" i="1"/>
  <c r="N25" i="1"/>
  <c r="D25" i="1"/>
  <c r="D41" i="1" s="1"/>
  <c r="D57" i="1" s="1"/>
  <c r="D73" i="1" s="1"/>
  <c r="D89" i="1" s="1"/>
  <c r="N24" i="1"/>
  <c r="D24" i="1"/>
  <c r="D40" i="1" s="1"/>
  <c r="D56" i="1" s="1"/>
  <c r="D72" i="1" s="1"/>
  <c r="D88" i="1" s="1"/>
  <c r="U23" i="1"/>
  <c r="T23" i="1" s="1"/>
  <c r="S23" i="1"/>
  <c r="N23" i="1"/>
  <c r="D23" i="1"/>
  <c r="D39" i="1" s="1"/>
  <c r="D55" i="1" s="1"/>
  <c r="D71" i="1" s="1"/>
  <c r="D87" i="1" s="1"/>
  <c r="X22" i="1"/>
  <c r="V22" i="1"/>
  <c r="S22" i="1"/>
  <c r="W22" i="1" s="1"/>
  <c r="N22" i="1"/>
  <c r="X21" i="1"/>
  <c r="V21" i="1"/>
  <c r="S21" i="1"/>
  <c r="W21" i="1" s="1"/>
  <c r="N21" i="1"/>
  <c r="X20" i="1"/>
  <c r="V20" i="1"/>
  <c r="S20" i="1"/>
  <c r="W20" i="1" s="1"/>
  <c r="N20" i="1"/>
  <c r="N19" i="1"/>
  <c r="N18" i="1"/>
  <c r="N17" i="1"/>
  <c r="U16" i="1"/>
  <c r="T16" i="1" s="1"/>
  <c r="S16" i="1"/>
  <c r="N16" i="1"/>
  <c r="S15" i="1"/>
  <c r="N15" i="1"/>
  <c r="U14" i="1"/>
  <c r="T14" i="1" s="1"/>
  <c r="S14" i="1"/>
  <c r="N14" i="1"/>
  <c r="S13" i="1"/>
  <c r="N13" i="1"/>
  <c r="N12" i="1"/>
  <c r="N11" i="1"/>
  <c r="N10" i="1"/>
  <c r="X9" i="1"/>
  <c r="V9" i="1"/>
  <c r="S9" i="1"/>
  <c r="W9" i="1" s="1"/>
  <c r="N9" i="1"/>
  <c r="X8" i="1"/>
  <c r="V8" i="1"/>
  <c r="S8" i="1"/>
  <c r="W8" i="1" s="1"/>
  <c r="N8" i="1"/>
  <c r="X7" i="1"/>
  <c r="V7" i="1"/>
  <c r="S7" i="1"/>
  <c r="W7" i="1" s="1"/>
  <c r="N7" i="1"/>
  <c r="X6" i="1"/>
  <c r="V6" i="1"/>
  <c r="S6" i="1"/>
  <c r="W6" i="1" s="1"/>
  <c r="X13" i="1" l="1"/>
  <c r="V13" i="1"/>
  <c r="W13" i="1"/>
  <c r="X15" i="1"/>
  <c r="V15" i="1"/>
  <c r="W15" i="1"/>
  <c r="X42" i="1"/>
  <c r="V42" i="1"/>
  <c r="W42" i="1"/>
  <c r="X44" i="1"/>
  <c r="V44" i="1"/>
  <c r="U44" i="1"/>
  <c r="U13" i="1"/>
  <c r="X14" i="1"/>
  <c r="V14" i="1"/>
  <c r="Y14" i="1" s="1"/>
  <c r="W14" i="1"/>
  <c r="U15" i="1"/>
  <c r="X16" i="1"/>
  <c r="V16" i="1"/>
  <c r="Y16" i="1" s="1"/>
  <c r="W16" i="1"/>
  <c r="X23" i="1"/>
  <c r="V23" i="1"/>
  <c r="Y23" i="1" s="1"/>
  <c r="W23" i="1"/>
  <c r="X28" i="1"/>
  <c r="V28" i="1"/>
  <c r="Y28" i="1" s="1"/>
  <c r="W28" i="1"/>
  <c r="X30" i="1"/>
  <c r="V30" i="1"/>
  <c r="Y30" i="1" s="1"/>
  <c r="W30" i="1"/>
  <c r="X35" i="1"/>
  <c r="V35" i="1"/>
  <c r="Y35" i="1" s="1"/>
  <c r="W35" i="1"/>
  <c r="X37" i="1"/>
  <c r="V37" i="1"/>
  <c r="Y37" i="1" s="1"/>
  <c r="W37" i="1"/>
  <c r="U42" i="1"/>
  <c r="W44" i="1"/>
  <c r="X49" i="1"/>
  <c r="V49" i="1"/>
  <c r="U49" i="1"/>
  <c r="X58" i="1"/>
  <c r="V58" i="1"/>
  <c r="W58" i="1"/>
  <c r="U6" i="1"/>
  <c r="U7" i="1"/>
  <c r="U8" i="1"/>
  <c r="U9" i="1"/>
  <c r="U20" i="1"/>
  <c r="U21" i="1"/>
  <c r="U22" i="1"/>
  <c r="U27" i="1"/>
  <c r="U29" i="1"/>
  <c r="U34" i="1"/>
  <c r="U36" i="1"/>
  <c r="U41" i="1"/>
  <c r="X51" i="1"/>
  <c r="V51" i="1"/>
  <c r="Y51" i="1" s="1"/>
  <c r="W51" i="1"/>
  <c r="X56" i="1"/>
  <c r="V56" i="1"/>
  <c r="Y56" i="1" s="1"/>
  <c r="W56" i="1"/>
  <c r="U58" i="1"/>
  <c r="U43" i="1"/>
  <c r="U48" i="1"/>
  <c r="U50" i="1"/>
  <c r="U55" i="1"/>
  <c r="U57" i="1"/>
  <c r="Y48" i="1" l="1"/>
  <c r="T48" i="1"/>
  <c r="Y57" i="1"/>
  <c r="T57" i="1"/>
  <c r="Y50" i="1"/>
  <c r="T50" i="1"/>
  <c r="Y43" i="1"/>
  <c r="T43" i="1"/>
  <c r="Y41" i="1"/>
  <c r="T41" i="1"/>
  <c r="Y34" i="1"/>
  <c r="T34" i="1"/>
  <c r="Y27" i="1"/>
  <c r="T27" i="1"/>
  <c r="Y21" i="1"/>
  <c r="T21" i="1"/>
  <c r="Y9" i="1"/>
  <c r="T9" i="1"/>
  <c r="Y7" i="1"/>
  <c r="T7" i="1"/>
  <c r="T15" i="1"/>
  <c r="Y15" i="1"/>
  <c r="T13" i="1"/>
  <c r="Y13" i="1"/>
  <c r="Y55" i="1"/>
  <c r="T55" i="1"/>
  <c r="T58" i="1"/>
  <c r="Y58" i="1"/>
  <c r="Y36" i="1"/>
  <c r="T36" i="1"/>
  <c r="Y29" i="1"/>
  <c r="T29" i="1"/>
  <c r="Y22" i="1"/>
  <c r="T22" i="1"/>
  <c r="Y20" i="1"/>
  <c r="T20" i="1"/>
  <c r="Y8" i="1"/>
  <c r="T8" i="1"/>
  <c r="Y6" i="1"/>
  <c r="T6" i="1"/>
  <c r="T49" i="1"/>
  <c r="Y49" i="1"/>
  <c r="T42" i="1"/>
  <c r="Y42" i="1"/>
  <c r="T44" i="1"/>
  <c r="Y44" i="1"/>
</calcChain>
</file>

<file path=xl/sharedStrings.xml><?xml version="1.0" encoding="utf-8"?>
<sst xmlns="http://schemas.openxmlformats.org/spreadsheetml/2006/main" count="753" uniqueCount="292">
  <si>
    <t>Villaweb Championsleauguepool 2016</t>
  </si>
  <si>
    <t xml:space="preserve">in te vullen </t>
  </si>
  <si>
    <t>standen</t>
  </si>
  <si>
    <t>Language</t>
  </si>
  <si>
    <t>City</t>
  </si>
  <si>
    <t>wedstr.</t>
  </si>
  <si>
    <t>groep</t>
  </si>
  <si>
    <t>datum</t>
  </si>
  <si>
    <t>thuis</t>
  </si>
  <si>
    <t xml:space="preserve">Score </t>
  </si>
  <si>
    <t>uit</t>
  </si>
  <si>
    <t>stadion</t>
  </si>
  <si>
    <t>Groep A</t>
  </si>
  <si>
    <t>G</t>
  </si>
  <si>
    <t>W</t>
  </si>
  <si>
    <t>V</t>
  </si>
  <si>
    <t>V-T</t>
  </si>
  <si>
    <t>Pt</t>
  </si>
  <si>
    <t>Albanian</t>
  </si>
  <si>
    <t>Addis Ababa</t>
  </si>
  <si>
    <t>dag</t>
  </si>
  <si>
    <t>Arabic</t>
  </si>
  <si>
    <t>Adelaide</t>
  </si>
  <si>
    <t>D</t>
  </si>
  <si>
    <t>Bayern Munchen</t>
  </si>
  <si>
    <t>-</t>
  </si>
  <si>
    <t>Rostov</t>
  </si>
  <si>
    <t>Bahasa</t>
  </si>
  <si>
    <t>Aden</t>
  </si>
  <si>
    <t>C</t>
  </si>
  <si>
    <t>Manchester City</t>
  </si>
  <si>
    <t>Bor.Mon.Gl.</t>
  </si>
  <si>
    <t>Bulgarian</t>
  </si>
  <si>
    <t>Algiers</t>
  </si>
  <si>
    <t>B</t>
  </si>
  <si>
    <t>Benfica</t>
  </si>
  <si>
    <t>Besiktas</t>
  </si>
  <si>
    <t>Chinese</t>
  </si>
  <si>
    <t>Almaty</t>
  </si>
  <si>
    <t>A</t>
  </si>
  <si>
    <t>Basel</t>
  </si>
  <si>
    <t xml:space="preserve"> </t>
  </si>
  <si>
    <t>Ludogorets</t>
  </si>
  <si>
    <t>Croatian</t>
  </si>
  <si>
    <t xml:space="preserve">Amman </t>
  </si>
  <si>
    <t>Barcelona</t>
  </si>
  <si>
    <t>Celtic</t>
  </si>
  <si>
    <t>Danish</t>
  </si>
  <si>
    <t xml:space="preserve">Amsterdam </t>
  </si>
  <si>
    <t>PSV</t>
  </si>
  <si>
    <t>Atl. Madrid</t>
  </si>
  <si>
    <t>Groep B</t>
  </si>
  <si>
    <t>Dutch</t>
  </si>
  <si>
    <t xml:space="preserve">Anadyr </t>
  </si>
  <si>
    <t>PSG</t>
  </si>
  <si>
    <t>Arsenal</t>
  </si>
  <si>
    <t>English</t>
  </si>
  <si>
    <t xml:space="preserve">Anchorage </t>
  </si>
  <si>
    <t>Dyn.Kiev</t>
  </si>
  <si>
    <t>Napoli</t>
  </si>
  <si>
    <t>Finnish</t>
  </si>
  <si>
    <t xml:space="preserve">Ankara </t>
  </si>
  <si>
    <t>H</t>
  </si>
  <si>
    <t>Juventus</t>
  </si>
  <si>
    <t>Sevilla</t>
  </si>
  <si>
    <t>France</t>
  </si>
  <si>
    <t>Antananarivo</t>
  </si>
  <si>
    <t>E</t>
  </si>
  <si>
    <t>Tot. Hotspur</t>
  </si>
  <si>
    <t>Monaco</t>
  </si>
  <si>
    <t>German</t>
  </si>
  <si>
    <t>Asuncion</t>
  </si>
  <si>
    <t>Ol.Lyon</t>
  </si>
  <si>
    <t>Din. Zagreb</t>
  </si>
  <si>
    <t>Greek</t>
  </si>
  <si>
    <t xml:space="preserve">Athens </t>
  </si>
  <si>
    <t>F</t>
  </si>
  <si>
    <t>Real Madrid</t>
  </si>
  <si>
    <t>Sporting</t>
  </si>
  <si>
    <t>Hungarian</t>
  </si>
  <si>
    <t xml:space="preserve">Atlanta </t>
  </si>
  <si>
    <t>Legia Warschau</t>
  </si>
  <si>
    <t>Bor. Dortmund</t>
  </si>
  <si>
    <t>Groep C</t>
  </si>
  <si>
    <t>Italian</t>
  </si>
  <si>
    <t>Auckland</t>
  </si>
  <si>
    <t>Porto</t>
  </si>
  <si>
    <t>Kopenhagen</t>
  </si>
  <si>
    <t>Lithuanian</t>
  </si>
  <si>
    <t>Baghdad</t>
  </si>
  <si>
    <t>Club Brugge</t>
  </si>
  <si>
    <t>Leicester</t>
  </si>
  <si>
    <t>Malay</t>
  </si>
  <si>
    <t>Bangkok</t>
  </si>
  <si>
    <t>Leverkusen</t>
  </si>
  <si>
    <t>CSKA</t>
  </si>
  <si>
    <t>Maltese</t>
  </si>
  <si>
    <t xml:space="preserve">Barcelona </t>
  </si>
  <si>
    <t>Polish</t>
  </si>
  <si>
    <t>Beijing</t>
  </si>
  <si>
    <t>Portuguese</t>
  </si>
  <si>
    <t xml:space="preserve">Beirut </t>
  </si>
  <si>
    <t>Romanian</t>
  </si>
  <si>
    <t xml:space="preserve">Belgrade </t>
  </si>
  <si>
    <t>Groep D</t>
  </si>
  <si>
    <t>Russian</t>
  </si>
  <si>
    <t xml:space="preserve">Berlin </t>
  </si>
  <si>
    <t>Serbian</t>
  </si>
  <si>
    <t>Bogota</t>
  </si>
  <si>
    <t>Slovenian</t>
  </si>
  <si>
    <t xml:space="preserve">Boston </t>
  </si>
  <si>
    <t>Spanish</t>
  </si>
  <si>
    <t>Brasilia</t>
  </si>
  <si>
    <t>Turkish</t>
  </si>
  <si>
    <t>Brisbane</t>
  </si>
  <si>
    <t>Vietnamese</t>
  </si>
  <si>
    <t xml:space="preserve">Brussels </t>
  </si>
  <si>
    <t xml:space="preserve">Bucharest </t>
  </si>
  <si>
    <t>Groep E</t>
  </si>
  <si>
    <t xml:space="preserve">Budapest </t>
  </si>
  <si>
    <t>Buenos Aires</t>
  </si>
  <si>
    <t>Cairo</t>
  </si>
  <si>
    <t>Canberra</t>
  </si>
  <si>
    <t>Cape Town</t>
  </si>
  <si>
    <t>Caracas</t>
  </si>
  <si>
    <t>Casablanca</t>
  </si>
  <si>
    <t>Groep F</t>
  </si>
  <si>
    <t xml:space="preserve">Chicago </t>
  </si>
  <si>
    <t xml:space="preserve">Copenhagen </t>
  </si>
  <si>
    <t>Darwin</t>
  </si>
  <si>
    <t xml:space="preserve">Denver </t>
  </si>
  <si>
    <t xml:space="preserve">Detroit </t>
  </si>
  <si>
    <t>Dhaka</t>
  </si>
  <si>
    <t>Dubai</t>
  </si>
  <si>
    <t>Groep G</t>
  </si>
  <si>
    <t xml:space="preserve">Dublin </t>
  </si>
  <si>
    <t xml:space="preserve">Edmonton </t>
  </si>
  <si>
    <t xml:space="preserve">Frankfurt </t>
  </si>
  <si>
    <t xml:space="preserve">Geneva </t>
  </si>
  <si>
    <t>Guatemala</t>
  </si>
  <si>
    <t xml:space="preserve">Halifax </t>
  </si>
  <si>
    <t>Hanoi</t>
  </si>
  <si>
    <t>Groep H</t>
  </si>
  <si>
    <t>Harare</t>
  </si>
  <si>
    <t xml:space="preserve">Havana </t>
  </si>
  <si>
    <t xml:space="preserve">Helsinki </t>
  </si>
  <si>
    <t>Hong Kong</t>
  </si>
  <si>
    <t>Honolulu</t>
  </si>
  <si>
    <t xml:space="preserve">Houston </t>
  </si>
  <si>
    <t xml:space="preserve">Indianapolis </t>
  </si>
  <si>
    <t>Spelregels</t>
  </si>
  <si>
    <t>in de lichtblauwe velden de uitslag invullen,  de stand wordt</t>
  </si>
  <si>
    <t>automatisch doorgerekend.</t>
  </si>
  <si>
    <t>LET OP: pool eerder inleveren levert extra punten op</t>
  </si>
  <si>
    <t>pool inleveren voor 10 september:</t>
  </si>
  <si>
    <t>10 startpunten</t>
  </si>
  <si>
    <t xml:space="preserve">pool inleveren op 11 september </t>
  </si>
  <si>
    <t>6 startpunten</t>
  </si>
  <si>
    <t xml:space="preserve">pool inleveren op 12 september </t>
  </si>
  <si>
    <t>3 startpunten</t>
  </si>
  <si>
    <t xml:space="preserve">pool inleveren op 13 september </t>
  </si>
  <si>
    <t>0 startpunten</t>
  </si>
  <si>
    <t>per wedstrijd:</t>
  </si>
  <si>
    <t>juiste toto uitslag</t>
  </si>
  <si>
    <t>2pn</t>
  </si>
  <si>
    <t>uitslag exact goed</t>
  </si>
  <si>
    <t>1pnt extra</t>
  </si>
  <si>
    <t>eindstand:</t>
  </si>
  <si>
    <t>nummer 1 goed</t>
  </si>
  <si>
    <t>4pn</t>
  </si>
  <si>
    <t>(alleen bij de</t>
  </si>
  <si>
    <t>nummer 2 goed</t>
  </si>
  <si>
    <t>Championsleague)</t>
  </si>
  <si>
    <t>nummer 3 goed</t>
  </si>
  <si>
    <t>1pnt</t>
  </si>
  <si>
    <t>nummer 4 goed</t>
  </si>
  <si>
    <t>½pnt</t>
  </si>
  <si>
    <t>nummer 1 en 2 omgedraaid</t>
  </si>
  <si>
    <t>inleg:</t>
  </si>
  <si>
    <t>€ 2,50 per ingeleverd formulier</t>
  </si>
  <si>
    <t>uitbetaling:</t>
  </si>
  <si>
    <t>90% wordt uitgekeerd</t>
  </si>
  <si>
    <t>1e plaats</t>
  </si>
  <si>
    <t>45% van de totale inleg</t>
  </si>
  <si>
    <t>2e plaats</t>
  </si>
  <si>
    <t>25% van de totale inleg</t>
  </si>
  <si>
    <t>3e plaats</t>
  </si>
  <si>
    <t>10% van de totale inleg</t>
  </si>
  <si>
    <t>13e plaats</t>
  </si>
  <si>
    <t xml:space="preserve">  5% van de totale inleg</t>
  </si>
  <si>
    <t>meeste aantal dagprijzen</t>
  </si>
  <si>
    <t>(incl. dagprijzen bij de Europaleague; bij gelijk eindigen wint degene met de meeste uitslagen exact goed)</t>
  </si>
  <si>
    <t>(NB Bij minder dan 13 deelnemers wordt 3e plaats 15%)</t>
  </si>
  <si>
    <t>inleverdatum:</t>
  </si>
  <si>
    <t>uiterlijk op dinsdag 13 september 2016; voor 1800uur</t>
  </si>
  <si>
    <t>inleveradres:</t>
  </si>
  <si>
    <t>wienke@kabelfoon.nl</t>
  </si>
  <si>
    <t>uitslag</t>
  </si>
  <si>
    <r>
      <t>na iedere speelronde op</t>
    </r>
    <r>
      <rPr>
        <sz val="10"/>
        <rFont val="Arial"/>
        <family val="2"/>
      </rPr>
      <t xml:space="preserve"> </t>
    </r>
    <r>
      <rPr>
        <u/>
        <sz val="10"/>
        <color indexed="12"/>
        <rFont val="Arial"/>
        <family val="2"/>
      </rPr>
      <t>www.villaweb.nl</t>
    </r>
  </si>
  <si>
    <t>Naam</t>
  </si>
  <si>
    <t>Ruud Villaweb</t>
  </si>
  <si>
    <t>Teamnaam</t>
  </si>
  <si>
    <t>Villaweb snakt naar de winter</t>
  </si>
  <si>
    <t>bedrijf</t>
  </si>
  <si>
    <t>RVO.nl</t>
  </si>
  <si>
    <t>Eerdere poolwinnaars</t>
  </si>
  <si>
    <t>25e jaargang;</t>
  </si>
  <si>
    <t>deelnemers:</t>
  </si>
  <si>
    <t>winnaar</t>
  </si>
  <si>
    <t>tweede</t>
  </si>
  <si>
    <t>derde</t>
  </si>
  <si>
    <t>94-95, najaar 94</t>
  </si>
  <si>
    <t>Ruud Wienke</t>
  </si>
  <si>
    <t>Nico Arkesteijn</t>
  </si>
  <si>
    <t>Remco Bouwens</t>
  </si>
  <si>
    <t>94-95, voorjaar 95</t>
  </si>
  <si>
    <t>Jan de Jong</t>
  </si>
  <si>
    <t>Kees v.d. Plas</t>
  </si>
  <si>
    <t>Hans van Belle</t>
  </si>
  <si>
    <t>95-96, najaar 95</t>
  </si>
  <si>
    <t>Arie Schakenbos</t>
  </si>
  <si>
    <t>Aad v.d. Valk</t>
  </si>
  <si>
    <t>95-96, voorjaar 96</t>
  </si>
  <si>
    <t>Mario Huisman</t>
  </si>
  <si>
    <t>Arie Vreugdenhil</t>
  </si>
  <si>
    <t>extra toto vragen EUROPA LEAGUE</t>
  </si>
  <si>
    <t>96-97, najaar 96</t>
  </si>
  <si>
    <t>Ismael Gozuberk</t>
  </si>
  <si>
    <t>Feijenoord</t>
  </si>
  <si>
    <t>Manch. United</t>
  </si>
  <si>
    <t>96-97, voorjaar 97</t>
  </si>
  <si>
    <t>Frank Brandsen</t>
  </si>
  <si>
    <t>Hijlke Bakker</t>
  </si>
  <si>
    <t>Panathinaikos</t>
  </si>
  <si>
    <t>Ajax</t>
  </si>
  <si>
    <t>97-98, najaar 97</t>
  </si>
  <si>
    <t>A.Krijgsman</t>
  </si>
  <si>
    <t>Stephon v.d. Hulst</t>
  </si>
  <si>
    <t>AZ</t>
  </si>
  <si>
    <t>Dundalk</t>
  </si>
  <si>
    <t>98-99, najaar 98</t>
  </si>
  <si>
    <t>Evert Hilberdink</t>
  </si>
  <si>
    <t>Cees Kuyt</t>
  </si>
  <si>
    <t>st. Luik</t>
  </si>
  <si>
    <t>99-00, najaar 99</t>
  </si>
  <si>
    <t>Gjalt Landman</t>
  </si>
  <si>
    <t>Walter v Harmelen</t>
  </si>
  <si>
    <t>Dirk Kaan</t>
  </si>
  <si>
    <t>Fenerbahce</t>
  </si>
  <si>
    <t>00-01, najaar 00</t>
  </si>
  <si>
    <t>Floris Lans</t>
  </si>
  <si>
    <t>Zenit</t>
  </si>
  <si>
    <t>01-02, najaar 01</t>
  </si>
  <si>
    <t>deze ben ik kwijt</t>
  </si>
  <si>
    <t>Celta de Vigo</t>
  </si>
  <si>
    <t>02-03, najaar 02</t>
  </si>
  <si>
    <t>Martin Korthof</t>
  </si>
  <si>
    <t>Hans van Velzen</t>
  </si>
  <si>
    <t>Zorya</t>
  </si>
  <si>
    <t>03-04, najaar 03</t>
  </si>
  <si>
    <t>Rody</t>
  </si>
  <si>
    <t>Fred Westerbeek</t>
  </si>
  <si>
    <t>Macc. Tel Aviv</t>
  </si>
  <si>
    <t>04-05, najaar 04</t>
  </si>
  <si>
    <t>Jan de Raaf</t>
  </si>
  <si>
    <t>04-05, voorjaar 05</t>
  </si>
  <si>
    <t>Michael Thorn</t>
  </si>
  <si>
    <t>Ton van Dijk</t>
  </si>
  <si>
    <t>Sander Landman</t>
  </si>
  <si>
    <t>05-06, najaar 05</t>
  </si>
  <si>
    <t>Onno Corsten</t>
  </si>
  <si>
    <t>06-07, najaar 06</t>
  </si>
  <si>
    <t>Arie vd Akker</t>
  </si>
  <si>
    <t>09-10, najaar 09</t>
  </si>
  <si>
    <t>Richard Sikkema</t>
  </si>
  <si>
    <t>Johan Dekkers</t>
  </si>
  <si>
    <t>Aart Kalshoven</t>
  </si>
  <si>
    <t>10-11, najaar 10</t>
  </si>
  <si>
    <t>Friso Kuiper</t>
  </si>
  <si>
    <t>Rik Wienke</t>
  </si>
  <si>
    <t>11-12, najaar 11</t>
  </si>
  <si>
    <t>weer even terugkijken op de backup :)</t>
  </si>
  <si>
    <t>12-13, najaar 12</t>
  </si>
  <si>
    <t>Arno Zegers</t>
  </si>
  <si>
    <t>Timo Vreugdenhil</t>
  </si>
  <si>
    <t xml:space="preserve">AZ </t>
  </si>
  <si>
    <t>13-14 najaar 13</t>
  </si>
  <si>
    <t>Joost Brandsema</t>
  </si>
  <si>
    <t>St. Luik</t>
  </si>
  <si>
    <t>14-15 najaar 14</t>
  </si>
  <si>
    <t>15-16 najaar 15</t>
  </si>
  <si>
    <t>16-17 najaar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</si>
</sst>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,\ dd\-mmm\-yy"/>
    <numFmt numFmtId="165" formatCode="_-[$€]\ * #,##0.00_-;_-[$€]\ * #,##0.00\-;_-[$€]\ 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9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Verdana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Verdana"/>
      <family val="2"/>
    </font>
    <font>
      <sz val="7"/>
      <name val="Arial"/>
      <family val="2"/>
    </font>
    <font>
      <b/>
      <sz val="10"/>
      <color indexed="34"/>
      <name val="Arial"/>
      <family val="2"/>
    </font>
    <font>
      <b/>
      <sz val="7"/>
      <color indexed="34"/>
      <name val="Arial"/>
      <family val="2"/>
    </font>
    <font>
      <sz val="8"/>
      <color indexed="34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i/>
      <sz val="9"/>
      <color rgb="FFFF000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3" fillId="0" borderId="4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horizontal="right" vertical="center"/>
      <protection hidden="1"/>
    </xf>
    <xf numFmtId="0" fontId="3" fillId="0" borderId="6" xfId="1" applyFont="1" applyBorder="1" applyAlignment="1" applyProtection="1">
      <alignment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7" xfId="1" applyFont="1" applyBorder="1" applyAlignment="1" applyProtection="1">
      <alignment horizontal="right"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right" vertic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6" fillId="0" borderId="0" xfId="1" applyFont="1" applyBorder="1" applyProtection="1">
      <protection hidden="1"/>
    </xf>
    <xf numFmtId="0" fontId="3" fillId="0" borderId="7" xfId="1" applyFont="1" applyBorder="1" applyAlignment="1" applyProtection="1">
      <alignment horizontal="left" vertical="center" indent="1"/>
      <protection hidden="1"/>
    </xf>
    <xf numFmtId="0" fontId="3" fillId="0" borderId="8" xfId="1" applyFont="1" applyBorder="1" applyAlignment="1" applyProtection="1">
      <alignment horizontal="center" vertical="center"/>
      <protection hidden="1"/>
    </xf>
    <xf numFmtId="0" fontId="3" fillId="0" borderId="9" xfId="1" applyFont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right" vertical="center" indent="1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 indent="1"/>
      <protection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" fillId="0" borderId="10" xfId="1" applyFont="1" applyBorder="1" applyAlignment="1" applyProtection="1">
      <alignment horizontal="left" vertical="center" indent="1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12" xfId="1" applyFont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2" fillId="0" borderId="5" xfId="1" applyFont="1" applyFill="1" applyBorder="1" applyAlignment="1" applyProtection="1">
      <alignment vertical="center"/>
      <protection hidden="1"/>
    </xf>
    <xf numFmtId="0" fontId="2" fillId="0" borderId="4" xfId="1" applyFont="1" applyFill="1" applyBorder="1" applyAlignment="1" applyProtection="1">
      <alignment horizontal="right" vertical="center"/>
      <protection hidden="1"/>
    </xf>
    <xf numFmtId="0" fontId="2" fillId="0" borderId="6" xfId="1" applyFont="1" applyFill="1" applyBorder="1" applyAlignment="1" applyProtection="1">
      <alignment vertical="center"/>
      <protection hidden="1"/>
    </xf>
    <xf numFmtId="0" fontId="3" fillId="0" borderId="5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horizontal="right" vertical="center"/>
      <protection hidden="1"/>
    </xf>
    <xf numFmtId="0" fontId="3" fillId="0" borderId="6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164" fontId="3" fillId="0" borderId="0" xfId="1" applyNumberFormat="1" applyFont="1" applyBorder="1" applyAlignment="1" applyProtection="1">
      <alignment horizontal="right" vertical="center" indent="1"/>
      <protection locked="0"/>
    </xf>
    <xf numFmtId="0" fontId="3" fillId="0" borderId="10" xfId="1" applyFont="1" applyFill="1" applyBorder="1" applyAlignment="1" applyProtection="1">
      <alignment horizontal="right" vertical="center"/>
      <protection hidden="1"/>
    </xf>
    <xf numFmtId="0" fontId="3" fillId="0" borderId="11" xfId="1" applyFont="1" applyFill="1" applyBorder="1" applyAlignment="1" applyProtection="1">
      <alignment vertical="center"/>
      <protection hidden="1"/>
    </xf>
    <xf numFmtId="0" fontId="3" fillId="0" borderId="12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right" vertical="center"/>
      <protection hidden="1"/>
    </xf>
    <xf numFmtId="0" fontId="3" fillId="0" borderId="4" xfId="1" applyFont="1" applyBorder="1" applyProtection="1">
      <protection hidden="1"/>
    </xf>
    <xf numFmtId="0" fontId="3" fillId="0" borderId="6" xfId="1" applyFont="1" applyBorder="1" applyProtection="1">
      <protection locked="0"/>
    </xf>
    <xf numFmtId="0" fontId="3" fillId="0" borderId="0" xfId="1" applyFont="1" applyBorder="1" applyProtection="1">
      <protection hidden="1"/>
    </xf>
    <xf numFmtId="0" fontId="3" fillId="0" borderId="5" xfId="1" applyFont="1" applyBorder="1" applyProtection="1">
      <protection hidden="1"/>
    </xf>
    <xf numFmtId="0" fontId="7" fillId="4" borderId="13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0" fontId="3" fillId="0" borderId="0" xfId="1" applyFont="1" applyProtection="1">
      <protection hidden="1"/>
    </xf>
    <xf numFmtId="0" fontId="8" fillId="0" borderId="16" xfId="1" applyFont="1" applyBorder="1"/>
    <xf numFmtId="0" fontId="8" fillId="0" borderId="0" xfId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6" xfId="1" applyBorder="1"/>
    <xf numFmtId="0" fontId="8" fillId="0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0" fillId="0" borderId="16" xfId="1" applyFont="1" applyBorder="1"/>
    <xf numFmtId="0" fontId="10" fillId="0" borderId="17" xfId="1" applyFont="1" applyFill="1" applyBorder="1"/>
    <xf numFmtId="0" fontId="3" fillId="0" borderId="17" xfId="1" applyFont="1" applyBorder="1" applyProtection="1">
      <protection hidden="1"/>
    </xf>
    <xf numFmtId="0" fontId="11" fillId="0" borderId="0" xfId="1" applyFont="1" applyBorder="1" applyProtection="1">
      <protection hidden="1"/>
    </xf>
    <xf numFmtId="0" fontId="8" fillId="0" borderId="0" xfId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Fill="1" applyBorder="1"/>
    <xf numFmtId="0" fontId="8" fillId="0" borderId="17" xfId="1" applyFont="1" applyFill="1" applyBorder="1"/>
    <xf numFmtId="0" fontId="12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vertical="center" wrapText="1"/>
    </xf>
    <xf numFmtId="0" fontId="12" fillId="0" borderId="0" xfId="1" applyFont="1" applyBorder="1"/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wrapText="1"/>
    </xf>
    <xf numFmtId="0" fontId="13" fillId="0" borderId="17" xfId="1" applyFont="1" applyFill="1" applyBorder="1" applyAlignment="1">
      <alignment wrapText="1"/>
    </xf>
    <xf numFmtId="0" fontId="14" fillId="0" borderId="0" xfId="1" applyFont="1" applyFill="1" applyBorder="1"/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17" xfId="1" applyFont="1" applyBorder="1"/>
    <xf numFmtId="0" fontId="15" fillId="0" borderId="0" xfId="1" applyFont="1" applyFill="1" applyBorder="1"/>
    <xf numFmtId="0" fontId="13" fillId="0" borderId="0" xfId="1" applyFont="1" applyFill="1" applyBorder="1" applyAlignment="1">
      <alignment horizontal="left" wrapText="1"/>
    </xf>
    <xf numFmtId="0" fontId="13" fillId="0" borderId="17" xfId="1" applyFont="1" applyFill="1" applyBorder="1" applyAlignment="1">
      <alignment horizontal="left" wrapText="1"/>
    </xf>
    <xf numFmtId="0" fontId="3" fillId="5" borderId="0" xfId="1" applyFont="1" applyFill="1" applyBorder="1" applyProtection="1">
      <protection hidden="1"/>
    </xf>
    <xf numFmtId="0" fontId="3" fillId="5" borderId="0" xfId="1" applyFont="1" applyFill="1" applyBorder="1" applyAlignment="1" applyProtection="1">
      <alignment horizontal="left"/>
      <protection hidden="1"/>
    </xf>
    <xf numFmtId="0" fontId="4" fillId="5" borderId="0" xfId="1" applyFont="1" applyFill="1" applyBorder="1" applyProtection="1">
      <protection hidden="1"/>
    </xf>
    <xf numFmtId="0" fontId="3" fillId="5" borderId="16" xfId="1" applyFont="1" applyFill="1" applyBorder="1" applyAlignment="1" applyProtection="1">
      <alignment horizontal="center"/>
      <protection hidden="1"/>
    </xf>
    <xf numFmtId="0" fontId="3" fillId="6" borderId="18" xfId="1" applyFont="1" applyFill="1" applyBorder="1"/>
    <xf numFmtId="0" fontId="16" fillId="6" borderId="19" xfId="1" applyFont="1" applyFill="1" applyBorder="1" applyAlignment="1"/>
    <xf numFmtId="0" fontId="3" fillId="6" borderId="20" xfId="1" applyFont="1" applyFill="1" applyBorder="1"/>
    <xf numFmtId="0" fontId="16" fillId="6" borderId="1" xfId="1" applyFont="1" applyFill="1" applyBorder="1" applyAlignment="1"/>
    <xf numFmtId="0" fontId="3" fillId="5" borderId="21" xfId="1" applyFont="1" applyFill="1" applyBorder="1" applyAlignment="1" applyProtection="1">
      <alignment horizontal="center"/>
      <protection hidden="1"/>
    </xf>
    <xf numFmtId="0" fontId="3" fillId="6" borderId="22" xfId="1" applyFont="1" applyFill="1" applyBorder="1"/>
    <xf numFmtId="0" fontId="16" fillId="6" borderId="23" xfId="1" applyFont="1" applyFill="1" applyBorder="1" applyAlignment="1"/>
    <xf numFmtId="0" fontId="3" fillId="5" borderId="24" xfId="1" applyFont="1" applyFill="1" applyBorder="1" applyProtection="1">
      <protection hidden="1"/>
    </xf>
    <xf numFmtId="0" fontId="3" fillId="0" borderId="24" xfId="1" applyFont="1" applyBorder="1" applyProtection="1">
      <protection hidden="1"/>
    </xf>
    <xf numFmtId="0" fontId="3" fillId="0" borderId="25" xfId="1" applyFont="1" applyBorder="1" applyProtection="1">
      <protection hidden="1"/>
    </xf>
    <xf numFmtId="0" fontId="3" fillId="5" borderId="0" xfId="1" applyFont="1" applyFill="1" applyBorder="1" applyAlignment="1" applyProtection="1">
      <alignment horizontal="right"/>
      <protection hidden="1"/>
    </xf>
    <xf numFmtId="0" fontId="17" fillId="5" borderId="0" xfId="1" applyFont="1" applyFill="1" applyBorder="1"/>
    <xf numFmtId="0" fontId="18" fillId="7" borderId="16" xfId="1" applyFont="1" applyFill="1" applyBorder="1"/>
    <xf numFmtId="0" fontId="19" fillId="7" borderId="0" xfId="1" applyFont="1" applyFill="1" applyBorder="1"/>
    <xf numFmtId="0" fontId="20" fillId="7" borderId="0" xfId="1" applyFont="1" applyFill="1" applyBorder="1" applyAlignment="1">
      <alignment horizontal="right"/>
    </xf>
    <xf numFmtId="0" fontId="18" fillId="7" borderId="0" xfId="1" applyFont="1" applyFill="1" applyBorder="1"/>
    <xf numFmtId="0" fontId="1" fillId="7" borderId="0" xfId="1" applyFont="1" applyFill="1" applyBorder="1"/>
    <xf numFmtId="0" fontId="17" fillId="7" borderId="0" xfId="1" applyFont="1" applyFill="1" applyBorder="1"/>
    <xf numFmtId="0" fontId="17" fillId="7" borderId="17" xfId="1" applyFont="1" applyFill="1" applyBorder="1"/>
    <xf numFmtId="0" fontId="21" fillId="8" borderId="16" xfId="1" applyFont="1" applyFill="1" applyBorder="1"/>
    <xf numFmtId="0" fontId="22" fillId="8" borderId="0" xfId="1" applyFont="1" applyFill="1" applyBorder="1" applyAlignment="1">
      <alignment horizontal="right"/>
    </xf>
    <xf numFmtId="0" fontId="22" fillId="8" borderId="0" xfId="1" applyFont="1" applyFill="1" applyBorder="1" applyAlignment="1">
      <alignment horizontal="center"/>
    </xf>
    <xf numFmtId="0" fontId="22" fillId="8" borderId="0" xfId="1" applyFont="1" applyFill="1" applyBorder="1"/>
    <xf numFmtId="0" fontId="23" fillId="8" borderId="0" xfId="1" applyFont="1" applyFill="1" applyBorder="1"/>
    <xf numFmtId="0" fontId="24" fillId="8" borderId="0" xfId="1" applyFont="1" applyFill="1" applyBorder="1"/>
    <xf numFmtId="0" fontId="17" fillId="8" borderId="0" xfId="1" applyFont="1" applyFill="1" applyBorder="1"/>
    <xf numFmtId="0" fontId="17" fillId="8" borderId="17" xfId="1" applyFont="1" applyFill="1" applyBorder="1"/>
    <xf numFmtId="0" fontId="3" fillId="0" borderId="4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1" xfId="1" applyFont="1" applyBorder="1" applyProtection="1">
      <protection hidden="1"/>
    </xf>
    <xf numFmtId="0" fontId="3" fillId="0" borderId="2" xfId="1" applyFont="1" applyBorder="1" applyProtection="1">
      <protection hidden="1"/>
    </xf>
    <xf numFmtId="0" fontId="3" fillId="3" borderId="2" xfId="1" applyFont="1" applyFill="1" applyBorder="1" applyProtection="1">
      <protection hidden="1"/>
    </xf>
    <xf numFmtId="0" fontId="3" fillId="0" borderId="2" xfId="1" applyFont="1" applyBorder="1" applyAlignment="1" applyProtection="1">
      <alignment horizontal="center"/>
      <protection hidden="1"/>
    </xf>
    <xf numFmtId="0" fontId="3" fillId="0" borderId="3" xfId="1" applyFont="1" applyBorder="1" applyProtection="1">
      <protection hidden="1"/>
    </xf>
    <xf numFmtId="0" fontId="3" fillId="0" borderId="11" xfId="1" applyFont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164" fontId="3" fillId="0" borderId="8" xfId="1" applyNumberFormat="1" applyFont="1" applyBorder="1" applyAlignment="1" applyProtection="1">
      <alignment horizontal="right" vertical="center" indent="1"/>
      <protection locked="0"/>
    </xf>
    <xf numFmtId="0" fontId="3" fillId="0" borderId="8" xfId="1" applyFont="1" applyBorder="1" applyAlignment="1" applyProtection="1">
      <alignment horizontal="right"/>
      <protection hidden="1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protection hidden="1"/>
    </xf>
    <xf numFmtId="0" fontId="3" fillId="0" borderId="9" xfId="1" applyFont="1" applyBorder="1" applyProtection="1">
      <protection hidden="1"/>
    </xf>
    <xf numFmtId="0" fontId="3" fillId="0" borderId="6" xfId="1" applyFont="1" applyBorder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3" fillId="0" borderId="0" xfId="1" applyFont="1" applyBorder="1" applyAlignment="1" applyProtection="1">
      <protection hidden="1"/>
    </xf>
    <xf numFmtId="164" fontId="3" fillId="0" borderId="11" xfId="1" applyNumberFormat="1" applyFont="1" applyBorder="1" applyAlignment="1" applyProtection="1">
      <alignment horizontal="right" vertical="center" indent="1"/>
      <protection locked="0"/>
    </xf>
    <xf numFmtId="0" fontId="3" fillId="0" borderId="11" xfId="1" applyFont="1" applyBorder="1" applyAlignment="1" applyProtection="1">
      <alignment horizontal="right"/>
      <protection hidden="1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protection hidden="1"/>
    </xf>
    <xf numFmtId="0" fontId="25" fillId="8" borderId="16" xfId="1" applyFont="1" applyFill="1" applyBorder="1"/>
    <xf numFmtId="0" fontId="26" fillId="8" borderId="0" xfId="1" applyFont="1" applyFill="1" applyBorder="1" applyAlignment="1">
      <alignment horizontal="left"/>
    </xf>
    <xf numFmtId="0" fontId="3" fillId="0" borderId="10" xfId="1" applyFont="1" applyBorder="1" applyProtection="1">
      <protection hidden="1"/>
    </xf>
    <xf numFmtId="0" fontId="22" fillId="5" borderId="0" xfId="1" applyFont="1" applyFill="1" applyBorder="1"/>
    <xf numFmtId="0" fontId="26" fillId="8" borderId="0" xfId="1" applyFont="1" applyFill="1" applyBorder="1"/>
    <xf numFmtId="0" fontId="23" fillId="8" borderId="0" xfId="1" applyFont="1" applyFill="1" applyBorder="1" applyAlignment="1">
      <alignment horizontal="center"/>
    </xf>
    <xf numFmtId="0" fontId="22" fillId="8" borderId="17" xfId="1" applyFont="1" applyFill="1" applyBorder="1"/>
    <xf numFmtId="0" fontId="3" fillId="0" borderId="11" xfId="1" applyFont="1" applyBorder="1" applyAlignment="1" applyProtection="1">
      <alignment horizontal="center"/>
      <protection hidden="1"/>
    </xf>
    <xf numFmtId="0" fontId="3" fillId="0" borderId="12" xfId="1" applyFont="1" applyBorder="1" applyProtection="1">
      <protection hidden="1"/>
    </xf>
    <xf numFmtId="0" fontId="25" fillId="8" borderId="21" xfId="1" applyFont="1" applyFill="1" applyBorder="1"/>
    <xf numFmtId="0" fontId="22" fillId="8" borderId="24" xfId="1" applyFont="1" applyFill="1" applyBorder="1" applyAlignment="1">
      <alignment horizontal="right"/>
    </xf>
    <xf numFmtId="0" fontId="22" fillId="8" borderId="24" xfId="1" applyFont="1" applyFill="1" applyBorder="1" applyAlignment="1">
      <alignment horizontal="center"/>
    </xf>
    <xf numFmtId="0" fontId="22" fillId="8" borderId="24" xfId="1" applyFont="1" applyFill="1" applyBorder="1"/>
    <xf numFmtId="0" fontId="23" fillId="8" borderId="24" xfId="1" applyFont="1" applyFill="1" applyBorder="1" applyAlignment="1">
      <alignment horizontal="center"/>
    </xf>
    <xf numFmtId="0" fontId="23" fillId="8" borderId="24" xfId="1" applyFont="1" applyFill="1" applyBorder="1"/>
    <xf numFmtId="0" fontId="24" fillId="8" borderId="24" xfId="1" applyFont="1" applyFill="1" applyBorder="1"/>
    <xf numFmtId="0" fontId="22" fillId="8" borderId="25" xfId="1" applyFont="1" applyFill="1" applyBorder="1"/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right"/>
      <protection hidden="1"/>
    </xf>
  </cellXfs>
  <cellStyles count="8">
    <cellStyle name="Euro" xfId="2"/>
    <cellStyle name="Excel Built-in Normal" xfId="3"/>
    <cellStyle name="Hyperlink 2" xfId="4"/>
    <cellStyle name="Hyperlink 3" xfId="5"/>
    <cellStyle name="Komma0" xfId="6"/>
    <cellStyle name="Standaard" xfId="0" builtinId="0"/>
    <cellStyle name="Standaard 2" xfId="1"/>
    <cellStyle name="Valuta0" xfId="7"/>
  </cellStyles>
  <dxfs count="6"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1"/>
      </font>
    </dxf>
    <dxf>
      <font>
        <b/>
        <i val="0"/>
        <condense val="0"/>
        <extend val="0"/>
        <color indexed="12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2"/>
      </font>
    </dxf>
    <dxf>
      <font>
        <b/>
        <i val="0"/>
        <condense val="0"/>
        <extend val="0"/>
        <color indexed="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ud/AppData/Local/Microsoft/Windows/Temporary%20Internet%20Files/Content.Outlook/LYUI1T1W/CL1617pool%20(richard%20sikkem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ud/Documents/Ruud/Sport/Voetbal/CL1617_Admi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ud/Documents/Ruud/Sport/Voetbal/CL1213pool_Ruu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invullen!"/>
      <sheetName val="Dummy Table"/>
    </sheetNames>
    <sheetDataSet>
      <sheetData sheetId="0">
        <row r="3">
          <cell r="B3" t="str">
            <v>Arsenal</v>
          </cell>
        </row>
        <row r="4">
          <cell r="B4" t="str">
            <v>Basel</v>
          </cell>
        </row>
        <row r="5">
          <cell r="B5" t="str">
            <v>PSG</v>
          </cell>
        </row>
        <row r="6">
          <cell r="B6" t="str">
            <v>Ludogorets</v>
          </cell>
        </row>
        <row r="7">
          <cell r="B7" t="str">
            <v>Besiktas</v>
          </cell>
        </row>
        <row r="8">
          <cell r="B8" t="str">
            <v>Dyn.Kiev</v>
          </cell>
        </row>
        <row r="9">
          <cell r="B9" t="str">
            <v>Benfica</v>
          </cell>
        </row>
        <row r="10">
          <cell r="B10" t="str">
            <v>Napoli</v>
          </cell>
        </row>
        <row r="11">
          <cell r="B11" t="str">
            <v>Celtic</v>
          </cell>
        </row>
        <row r="12">
          <cell r="B12" t="str">
            <v>Barcelona</v>
          </cell>
        </row>
        <row r="13">
          <cell r="B13" t="str">
            <v>Manchester City</v>
          </cell>
        </row>
        <row r="14">
          <cell r="B14" t="str">
            <v>Bor.Mon.Gl.</v>
          </cell>
        </row>
        <row r="15">
          <cell r="B15" t="str">
            <v>Atl. Madrid</v>
          </cell>
        </row>
        <row r="16">
          <cell r="B16" t="str">
            <v>Bayern Munchen</v>
          </cell>
        </row>
        <row r="17">
          <cell r="B17" t="str">
            <v>Rostov</v>
          </cell>
        </row>
        <row r="18">
          <cell r="B18" t="str">
            <v>PSV</v>
          </cell>
        </row>
        <row r="19">
          <cell r="B19" t="str">
            <v>Monaco</v>
          </cell>
        </row>
        <row r="20">
          <cell r="B20" t="str">
            <v>Leverkusen</v>
          </cell>
        </row>
        <row r="21">
          <cell r="B21" t="str">
            <v>CSKA</v>
          </cell>
        </row>
        <row r="22">
          <cell r="B22" t="str">
            <v>Tot. Hotspur</v>
          </cell>
        </row>
        <row r="23">
          <cell r="B23" t="str">
            <v>Bor. Dortmund</v>
          </cell>
        </row>
        <row r="24">
          <cell r="B24" t="str">
            <v>Legia Warschau</v>
          </cell>
        </row>
        <row r="25">
          <cell r="B25" t="str">
            <v>Real Madrid</v>
          </cell>
        </row>
        <row r="26">
          <cell r="B26" t="str">
            <v>Sporting</v>
          </cell>
        </row>
        <row r="27">
          <cell r="B27" t="str">
            <v>Club Brugge</v>
          </cell>
        </row>
        <row r="28">
          <cell r="B28" t="str">
            <v>Kopenhagen</v>
          </cell>
        </row>
        <row r="29">
          <cell r="B29" t="str">
            <v>Porto</v>
          </cell>
        </row>
        <row r="30">
          <cell r="B30" t="str">
            <v>Leicester</v>
          </cell>
        </row>
        <row r="31">
          <cell r="B31" t="str">
            <v>Din. Zagreb</v>
          </cell>
        </row>
        <row r="32">
          <cell r="B32" t="str">
            <v>Juventus</v>
          </cell>
        </row>
        <row r="33">
          <cell r="B33" t="str">
            <v>Ol.Lyon</v>
          </cell>
        </row>
        <row r="34">
          <cell r="B34" t="str">
            <v>Sevilla</v>
          </cell>
        </row>
      </sheetData>
      <sheetData sheetId="1"/>
      <sheetData sheetId="2">
        <row r="4">
          <cell r="B4" t="str">
            <v>Arsenal</v>
          </cell>
          <cell r="Q4">
            <v>3</v>
          </cell>
          <cell r="R4">
            <v>3</v>
          </cell>
          <cell r="S4">
            <v>0</v>
          </cell>
          <cell r="T4">
            <v>9</v>
          </cell>
          <cell r="U4">
            <v>5</v>
          </cell>
          <cell r="DD4">
            <v>1</v>
          </cell>
          <cell r="DE4" t="str">
            <v>Arsenal</v>
          </cell>
        </row>
        <row r="5">
          <cell r="B5" t="str">
            <v>Basel</v>
          </cell>
          <cell r="Q5">
            <v>1</v>
          </cell>
          <cell r="R5">
            <v>0</v>
          </cell>
          <cell r="S5">
            <v>5</v>
          </cell>
          <cell r="T5">
            <v>3</v>
          </cell>
          <cell r="U5">
            <v>8</v>
          </cell>
          <cell r="DD5">
            <v>2</v>
          </cell>
          <cell r="DE5" t="str">
            <v>PSG</v>
          </cell>
        </row>
        <row r="6">
          <cell r="B6" t="str">
            <v>PSG</v>
          </cell>
          <cell r="Q6">
            <v>3</v>
          </cell>
          <cell r="R6">
            <v>3</v>
          </cell>
          <cell r="S6">
            <v>0</v>
          </cell>
          <cell r="T6">
            <v>5</v>
          </cell>
          <cell r="U6">
            <v>2</v>
          </cell>
          <cell r="DD6">
            <v>3</v>
          </cell>
          <cell r="DE6" t="str">
            <v>Ludogorets</v>
          </cell>
        </row>
        <row r="7">
          <cell r="B7" t="str">
            <v>Ludogorets</v>
          </cell>
          <cell r="Q7">
            <v>1</v>
          </cell>
          <cell r="R7">
            <v>2</v>
          </cell>
          <cell r="S7">
            <v>3</v>
          </cell>
          <cell r="T7">
            <v>2</v>
          </cell>
          <cell r="U7">
            <v>4</v>
          </cell>
          <cell r="DD7">
            <v>4</v>
          </cell>
          <cell r="DE7" t="str">
            <v>Basel</v>
          </cell>
        </row>
        <row r="8">
          <cell r="B8" t="str">
            <v>Besiktas</v>
          </cell>
          <cell r="Q8">
            <v>0</v>
          </cell>
          <cell r="R8">
            <v>1</v>
          </cell>
          <cell r="S8">
            <v>5</v>
          </cell>
          <cell r="T8">
            <v>1</v>
          </cell>
          <cell r="U8">
            <v>6</v>
          </cell>
          <cell r="DD8">
            <v>1</v>
          </cell>
          <cell r="DE8" t="str">
            <v>Napoli</v>
          </cell>
        </row>
        <row r="9">
          <cell r="B9" t="str">
            <v>Dyn.Kiev</v>
          </cell>
          <cell r="Q9">
            <v>1</v>
          </cell>
          <cell r="R9">
            <v>1</v>
          </cell>
          <cell r="S9">
            <v>4</v>
          </cell>
          <cell r="T9">
            <v>5</v>
          </cell>
          <cell r="U9">
            <v>8</v>
          </cell>
          <cell r="DD9">
            <v>2</v>
          </cell>
          <cell r="DE9" t="str">
            <v>Benfica</v>
          </cell>
        </row>
        <row r="10">
          <cell r="B10" t="str">
            <v>Benfica</v>
          </cell>
          <cell r="Q10">
            <v>4</v>
          </cell>
          <cell r="R10">
            <v>2</v>
          </cell>
          <cell r="S10">
            <v>0</v>
          </cell>
          <cell r="T10">
            <v>5</v>
          </cell>
          <cell r="U10">
            <v>1</v>
          </cell>
          <cell r="DD10">
            <v>3</v>
          </cell>
          <cell r="DE10" t="str">
            <v>Dyn.Kiev</v>
          </cell>
        </row>
        <row r="11">
          <cell r="B11" t="str">
            <v>Napoli</v>
          </cell>
          <cell r="Q11">
            <v>4</v>
          </cell>
          <cell r="R11">
            <v>2</v>
          </cell>
          <cell r="S11">
            <v>0</v>
          </cell>
          <cell r="T11">
            <v>6</v>
          </cell>
          <cell r="U11">
            <v>2</v>
          </cell>
          <cell r="DD11">
            <v>4</v>
          </cell>
          <cell r="DE11" t="str">
            <v>Besiktas</v>
          </cell>
        </row>
        <row r="12">
          <cell r="B12" t="str">
            <v>Celtic</v>
          </cell>
          <cell r="Q12">
            <v>1</v>
          </cell>
          <cell r="R12">
            <v>0</v>
          </cell>
          <cell r="S12">
            <v>5</v>
          </cell>
          <cell r="T12">
            <v>4</v>
          </cell>
          <cell r="U12">
            <v>16</v>
          </cell>
          <cell r="DD12">
            <v>1</v>
          </cell>
          <cell r="DE12" t="str">
            <v>Manchester City</v>
          </cell>
        </row>
        <row r="13">
          <cell r="B13" t="str">
            <v>Barcelona</v>
          </cell>
          <cell r="Q13">
            <v>4</v>
          </cell>
          <cell r="R13">
            <v>0</v>
          </cell>
          <cell r="S13">
            <v>2</v>
          </cell>
          <cell r="T13">
            <v>12</v>
          </cell>
          <cell r="U13">
            <v>4</v>
          </cell>
          <cell r="DD13">
            <v>2</v>
          </cell>
          <cell r="DE13" t="str">
            <v>Barcelona</v>
          </cell>
        </row>
        <row r="14">
          <cell r="B14" t="str">
            <v>Manchester City</v>
          </cell>
          <cell r="Q14">
            <v>5</v>
          </cell>
          <cell r="R14">
            <v>1</v>
          </cell>
          <cell r="S14">
            <v>0</v>
          </cell>
          <cell r="T14">
            <v>13</v>
          </cell>
          <cell r="U14">
            <v>3</v>
          </cell>
          <cell r="DD14">
            <v>3</v>
          </cell>
          <cell r="DE14" t="str">
            <v>Bor.Mon.Gl.</v>
          </cell>
        </row>
        <row r="15">
          <cell r="B15" t="str">
            <v>Bor.Mon.Gl.</v>
          </cell>
          <cell r="Q15">
            <v>1</v>
          </cell>
          <cell r="R15">
            <v>1</v>
          </cell>
          <cell r="S15">
            <v>4</v>
          </cell>
          <cell r="T15">
            <v>5</v>
          </cell>
          <cell r="U15">
            <v>11</v>
          </cell>
          <cell r="DD15">
            <v>4</v>
          </cell>
          <cell r="DE15" t="str">
            <v>Celtic</v>
          </cell>
        </row>
        <row r="16">
          <cell r="B16" t="str">
            <v>Atl. Madrid</v>
          </cell>
          <cell r="Q16">
            <v>2</v>
          </cell>
          <cell r="R16">
            <v>2</v>
          </cell>
          <cell r="S16">
            <v>2</v>
          </cell>
          <cell r="T16">
            <v>8</v>
          </cell>
          <cell r="U16">
            <v>6</v>
          </cell>
          <cell r="DD16">
            <v>1</v>
          </cell>
          <cell r="DE16" t="str">
            <v>Bayern Munchen</v>
          </cell>
        </row>
        <row r="17">
          <cell r="B17" t="str">
            <v>Bayern Munchen</v>
          </cell>
          <cell r="Q17">
            <v>5</v>
          </cell>
          <cell r="R17">
            <v>1</v>
          </cell>
          <cell r="S17">
            <v>0</v>
          </cell>
          <cell r="T17">
            <v>15</v>
          </cell>
          <cell r="U17">
            <v>4</v>
          </cell>
          <cell r="DD17">
            <v>2</v>
          </cell>
          <cell r="DE17" t="str">
            <v>PSV</v>
          </cell>
        </row>
        <row r="18">
          <cell r="B18" t="str">
            <v>Rostov</v>
          </cell>
          <cell r="Q18">
            <v>0</v>
          </cell>
          <cell r="R18">
            <v>1</v>
          </cell>
          <cell r="S18">
            <v>5</v>
          </cell>
          <cell r="T18">
            <v>1</v>
          </cell>
          <cell r="U18">
            <v>12</v>
          </cell>
          <cell r="DD18">
            <v>3</v>
          </cell>
          <cell r="DE18" t="str">
            <v>Atl. Madrid</v>
          </cell>
        </row>
        <row r="19">
          <cell r="B19" t="str">
            <v>PSV</v>
          </cell>
          <cell r="Q19">
            <v>2</v>
          </cell>
          <cell r="R19">
            <v>2</v>
          </cell>
          <cell r="S19">
            <v>2</v>
          </cell>
          <cell r="T19">
            <v>6</v>
          </cell>
          <cell r="U19">
            <v>8</v>
          </cell>
          <cell r="DD19">
            <v>4</v>
          </cell>
          <cell r="DE19" t="str">
            <v>Rostov</v>
          </cell>
        </row>
        <row r="20">
          <cell r="B20" t="str">
            <v>Monaco</v>
          </cell>
          <cell r="Q20">
            <v>0</v>
          </cell>
          <cell r="R20">
            <v>2</v>
          </cell>
          <cell r="S20">
            <v>4</v>
          </cell>
          <cell r="T20">
            <v>6</v>
          </cell>
          <cell r="U20">
            <v>10</v>
          </cell>
          <cell r="DD20">
            <v>1</v>
          </cell>
          <cell r="DE20" t="str">
            <v>CSKA</v>
          </cell>
        </row>
        <row r="21">
          <cell r="B21" t="str">
            <v>Leverkusen</v>
          </cell>
          <cell r="Q21">
            <v>1</v>
          </cell>
          <cell r="R21">
            <v>4</v>
          </cell>
          <cell r="S21">
            <v>1</v>
          </cell>
          <cell r="T21">
            <v>8</v>
          </cell>
          <cell r="U21">
            <v>8</v>
          </cell>
          <cell r="DD21">
            <v>2</v>
          </cell>
          <cell r="DE21" t="str">
            <v>Tot. Hotspur</v>
          </cell>
        </row>
        <row r="22">
          <cell r="B22" t="str">
            <v>CSKA</v>
          </cell>
          <cell r="Q22">
            <v>3</v>
          </cell>
          <cell r="R22">
            <v>3</v>
          </cell>
          <cell r="S22">
            <v>0</v>
          </cell>
          <cell r="T22">
            <v>9</v>
          </cell>
          <cell r="U22">
            <v>6</v>
          </cell>
          <cell r="DD22">
            <v>3</v>
          </cell>
          <cell r="DE22" t="str">
            <v>Leverkusen</v>
          </cell>
        </row>
        <row r="23">
          <cell r="B23" t="str">
            <v>Tot. Hotspur</v>
          </cell>
          <cell r="Q23">
            <v>2</v>
          </cell>
          <cell r="R23">
            <v>3</v>
          </cell>
          <cell r="S23">
            <v>1</v>
          </cell>
          <cell r="T23">
            <v>9</v>
          </cell>
          <cell r="U23">
            <v>8</v>
          </cell>
          <cell r="DD23">
            <v>4</v>
          </cell>
          <cell r="DE23" t="str">
            <v>Monaco</v>
          </cell>
        </row>
        <row r="24">
          <cell r="B24" t="str">
            <v>Bor. Dortmund</v>
          </cell>
          <cell r="Q24">
            <v>3</v>
          </cell>
          <cell r="R24">
            <v>1</v>
          </cell>
          <cell r="S24">
            <v>2</v>
          </cell>
          <cell r="T24">
            <v>11</v>
          </cell>
          <cell r="U24">
            <v>10</v>
          </cell>
          <cell r="DD24">
            <v>1</v>
          </cell>
          <cell r="DE24" t="str">
            <v>Real Madrid</v>
          </cell>
        </row>
        <row r="25">
          <cell r="B25" t="str">
            <v>Legia Warschau</v>
          </cell>
          <cell r="Q25">
            <v>1</v>
          </cell>
          <cell r="R25">
            <v>0</v>
          </cell>
          <cell r="S25">
            <v>5</v>
          </cell>
          <cell r="T25">
            <v>5</v>
          </cell>
          <cell r="U25">
            <v>13</v>
          </cell>
          <cell r="DD25">
            <v>2</v>
          </cell>
          <cell r="DE25" t="str">
            <v>Bor. Dortmund</v>
          </cell>
        </row>
        <row r="26">
          <cell r="B26" t="str">
            <v>Real Madrid</v>
          </cell>
          <cell r="Q26">
            <v>6</v>
          </cell>
          <cell r="R26">
            <v>0</v>
          </cell>
          <cell r="S26">
            <v>0</v>
          </cell>
          <cell r="T26">
            <v>17</v>
          </cell>
          <cell r="U26">
            <v>5</v>
          </cell>
          <cell r="DD26">
            <v>3</v>
          </cell>
          <cell r="DE26" t="str">
            <v>Sporting</v>
          </cell>
        </row>
        <row r="27">
          <cell r="B27" t="str">
            <v>Sporting</v>
          </cell>
          <cell r="Q27">
            <v>1</v>
          </cell>
          <cell r="R27">
            <v>1</v>
          </cell>
          <cell r="S27">
            <v>4</v>
          </cell>
          <cell r="T27">
            <v>7</v>
          </cell>
          <cell r="U27">
            <v>12</v>
          </cell>
          <cell r="DD27">
            <v>4</v>
          </cell>
          <cell r="DE27" t="str">
            <v>Legia Warschau</v>
          </cell>
        </row>
        <row r="28">
          <cell r="B28" t="str">
            <v>Club Brugge</v>
          </cell>
          <cell r="Q28">
            <v>0</v>
          </cell>
          <cell r="R28">
            <v>1</v>
          </cell>
          <cell r="S28">
            <v>5</v>
          </cell>
          <cell r="T28">
            <v>3</v>
          </cell>
          <cell r="U28">
            <v>8</v>
          </cell>
          <cell r="DD28">
            <v>1</v>
          </cell>
          <cell r="DE28" t="str">
            <v>Porto</v>
          </cell>
        </row>
        <row r="29">
          <cell r="B29" t="str">
            <v>Kopenhagen</v>
          </cell>
          <cell r="Q29">
            <v>2</v>
          </cell>
          <cell r="R29">
            <v>0</v>
          </cell>
          <cell r="S29">
            <v>4</v>
          </cell>
          <cell r="T29">
            <v>5</v>
          </cell>
          <cell r="U29">
            <v>9</v>
          </cell>
          <cell r="DD29">
            <v>2</v>
          </cell>
          <cell r="DE29" t="str">
            <v>Leicester</v>
          </cell>
        </row>
        <row r="30">
          <cell r="B30" t="str">
            <v>Porto</v>
          </cell>
          <cell r="Q30">
            <v>6</v>
          </cell>
          <cell r="R30">
            <v>0</v>
          </cell>
          <cell r="S30">
            <v>0</v>
          </cell>
          <cell r="T30">
            <v>9</v>
          </cell>
          <cell r="U30">
            <v>2</v>
          </cell>
          <cell r="DD30">
            <v>3</v>
          </cell>
          <cell r="DE30" t="str">
            <v>Kopenhagen</v>
          </cell>
        </row>
        <row r="31">
          <cell r="B31" t="str">
            <v>Leicester</v>
          </cell>
          <cell r="Q31">
            <v>3</v>
          </cell>
          <cell r="R31">
            <v>1</v>
          </cell>
          <cell r="S31">
            <v>2</v>
          </cell>
          <cell r="T31">
            <v>6</v>
          </cell>
          <cell r="U31">
            <v>4</v>
          </cell>
          <cell r="DD31">
            <v>4</v>
          </cell>
          <cell r="DE31" t="str">
            <v>Club Brugge</v>
          </cell>
        </row>
        <row r="32">
          <cell r="B32" t="str">
            <v>Din. Zagreb</v>
          </cell>
          <cell r="Q32">
            <v>0</v>
          </cell>
          <cell r="R32">
            <v>1</v>
          </cell>
          <cell r="S32">
            <v>5</v>
          </cell>
          <cell r="T32">
            <v>3</v>
          </cell>
          <cell r="U32">
            <v>8</v>
          </cell>
          <cell r="DD32">
            <v>1</v>
          </cell>
          <cell r="DE32" t="str">
            <v>Juventus</v>
          </cell>
        </row>
        <row r="33">
          <cell r="B33" t="str">
            <v>Juventus</v>
          </cell>
          <cell r="Q33">
            <v>6</v>
          </cell>
          <cell r="R33">
            <v>0</v>
          </cell>
          <cell r="S33">
            <v>0</v>
          </cell>
          <cell r="T33">
            <v>9</v>
          </cell>
          <cell r="U33">
            <v>0</v>
          </cell>
          <cell r="DD33">
            <v>2</v>
          </cell>
          <cell r="DE33" t="str">
            <v>Sevilla</v>
          </cell>
        </row>
        <row r="34">
          <cell r="B34" t="str">
            <v>Ol.Lyon</v>
          </cell>
          <cell r="Q34">
            <v>1</v>
          </cell>
          <cell r="R34">
            <v>2</v>
          </cell>
          <cell r="S34">
            <v>3</v>
          </cell>
          <cell r="T34">
            <v>5</v>
          </cell>
          <cell r="U34">
            <v>9</v>
          </cell>
          <cell r="DD34">
            <v>3</v>
          </cell>
          <cell r="DE34" t="str">
            <v>Ol.Lyon</v>
          </cell>
        </row>
        <row r="35">
          <cell r="B35" t="str">
            <v>Sevilla</v>
          </cell>
          <cell r="Q35">
            <v>3</v>
          </cell>
          <cell r="R35">
            <v>1</v>
          </cell>
          <cell r="S35">
            <v>2</v>
          </cell>
          <cell r="T35">
            <v>6</v>
          </cell>
          <cell r="U35">
            <v>6</v>
          </cell>
          <cell r="DD35">
            <v>4</v>
          </cell>
          <cell r="DE35" t="str">
            <v>Din. Zagreb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aling"/>
      <sheetName val="DUMMY"/>
      <sheetName val="11Martin"/>
      <sheetName val="10Ruud"/>
      <sheetName val="9Rich"/>
      <sheetName val="8Arie"/>
      <sheetName val="7Wilbert"/>
      <sheetName val="6Frank"/>
      <sheetName val="5Rik"/>
      <sheetName val="4Robin"/>
      <sheetName val="3Nico"/>
      <sheetName val="2Evert"/>
      <sheetName val="1Fred"/>
      <sheetName val="uits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invullen!"/>
      <sheetName val="Dummy Table"/>
    </sheetNames>
    <sheetDataSet>
      <sheetData sheetId="0">
        <row r="3">
          <cell r="B3" t="str">
            <v>Porto</v>
          </cell>
        </row>
        <row r="4">
          <cell r="B4" t="str">
            <v>Din. Kiev</v>
          </cell>
        </row>
        <row r="5">
          <cell r="B5" t="str">
            <v>Paris St Germain</v>
          </cell>
        </row>
        <row r="6">
          <cell r="B6" t="str">
            <v>Din. Zagreb</v>
          </cell>
        </row>
        <row r="7">
          <cell r="B7" t="str">
            <v>Arsenal</v>
          </cell>
        </row>
        <row r="8">
          <cell r="B8" t="str">
            <v>Schalke 04</v>
          </cell>
        </row>
        <row r="9">
          <cell r="B9" t="str">
            <v>Olympiacos</v>
          </cell>
        </row>
        <row r="10">
          <cell r="B10" t="str">
            <v>Montpellier</v>
          </cell>
        </row>
        <row r="11">
          <cell r="B11" t="str">
            <v>AC Milan</v>
          </cell>
        </row>
        <row r="12">
          <cell r="B12" t="str">
            <v>Zenit</v>
          </cell>
        </row>
        <row r="13">
          <cell r="B13" t="str">
            <v>Anderlecht</v>
          </cell>
        </row>
        <row r="14">
          <cell r="B14" t="str">
            <v>Malaga</v>
          </cell>
        </row>
        <row r="15">
          <cell r="B15" t="str">
            <v>Real Madrid</v>
          </cell>
        </row>
        <row r="16">
          <cell r="B16" t="str">
            <v>Manchester City</v>
          </cell>
        </row>
        <row r="17">
          <cell r="B17" t="str">
            <v>Ajax</v>
          </cell>
        </row>
        <row r="18">
          <cell r="B18" t="str">
            <v>Bor. Dortmund</v>
          </cell>
        </row>
        <row r="19">
          <cell r="B19" t="str">
            <v>Chelsea</v>
          </cell>
        </row>
        <row r="20">
          <cell r="B20" t="str">
            <v>Sh. Donetsk</v>
          </cell>
        </row>
        <row r="21">
          <cell r="B21" t="str">
            <v>Juventus</v>
          </cell>
        </row>
        <row r="22">
          <cell r="B22" t="str">
            <v>Nordsjaelland</v>
          </cell>
        </row>
        <row r="23">
          <cell r="B23" t="str">
            <v>Bay. Munchen</v>
          </cell>
        </row>
        <row r="24">
          <cell r="B24" t="str">
            <v>Valencia</v>
          </cell>
        </row>
        <row r="25">
          <cell r="B25" t="str">
            <v>Lille</v>
          </cell>
        </row>
        <row r="26">
          <cell r="B26" t="str">
            <v>BATE Borisov</v>
          </cell>
        </row>
        <row r="27">
          <cell r="B27" t="str">
            <v>Barcelona</v>
          </cell>
        </row>
        <row r="28">
          <cell r="B28" t="str">
            <v>Benfica</v>
          </cell>
        </row>
        <row r="29">
          <cell r="B29" t="str">
            <v>Sp. Moskou</v>
          </cell>
        </row>
        <row r="30">
          <cell r="B30" t="str">
            <v>Celtic</v>
          </cell>
        </row>
        <row r="31">
          <cell r="B31" t="str">
            <v>Manch. United</v>
          </cell>
        </row>
        <row r="32">
          <cell r="B32" t="str">
            <v>Sp. Braga</v>
          </cell>
        </row>
        <row r="33">
          <cell r="B33" t="str">
            <v>Galatasaray</v>
          </cell>
        </row>
        <row r="34">
          <cell r="B34" t="str">
            <v>Cluj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X124"/>
  <sheetViews>
    <sheetView showGridLines="0" tabSelected="1" zoomScale="80" workbookViewId="0">
      <selection activeCell="AD17" sqref="AD17"/>
    </sheetView>
  </sheetViews>
  <sheetFormatPr defaultRowHeight="12.75" x14ac:dyDescent="0.2"/>
  <cols>
    <col min="1" max="3" width="2.42578125" style="68" customWidth="1"/>
    <col min="4" max="5" width="7.42578125" style="68" customWidth="1"/>
    <col min="6" max="6" width="20" style="68" bestFit="1" customWidth="1"/>
    <col min="7" max="7" width="23.7109375" style="68" customWidth="1"/>
    <col min="8" max="8" width="1.7109375" style="68" customWidth="1"/>
    <col min="9" max="9" width="4.7109375" style="68" customWidth="1"/>
    <col min="10" max="10" width="2.7109375" style="174" customWidth="1"/>
    <col min="11" max="11" width="4.7109375" style="68" customWidth="1"/>
    <col min="12" max="12" width="1.7109375" style="68" customWidth="1"/>
    <col min="13" max="13" width="23.7109375" style="68" customWidth="1"/>
    <col min="14" max="14" width="32.7109375" style="68" hidden="1" customWidth="1"/>
    <col min="15" max="17" width="2.42578125" style="68" customWidth="1"/>
    <col min="18" max="18" width="3.7109375" style="175" customWidth="1"/>
    <col min="19" max="19" width="23.85546875" style="68" customWidth="1"/>
    <col min="20" max="23" width="7.7109375" style="68" customWidth="1"/>
    <col min="24" max="24" width="9.140625" style="68"/>
    <col min="25" max="25" width="7.7109375" style="68" customWidth="1"/>
    <col min="26" max="27" width="2.42578125" style="68" customWidth="1"/>
    <col min="28" max="16384" width="9.140625" style="68"/>
  </cols>
  <sheetData>
    <row r="1" spans="2:102" s="4" customFormat="1" ht="22.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CW1" s="5"/>
      <c r="CX1" s="5"/>
    </row>
    <row r="2" spans="2:102" s="4" customFormat="1" ht="15" customHeight="1" x14ac:dyDescent="0.25">
      <c r="B2" s="6"/>
      <c r="C2" s="7"/>
      <c r="D2" s="7"/>
      <c r="E2" s="7"/>
      <c r="F2" s="7"/>
      <c r="G2" s="7"/>
      <c r="H2" s="7"/>
      <c r="I2" s="7"/>
      <c r="J2" s="8"/>
      <c r="K2" s="7"/>
      <c r="L2" s="7"/>
      <c r="M2" s="7"/>
      <c r="N2" s="7"/>
      <c r="O2" s="7"/>
      <c r="P2" s="7"/>
      <c r="Q2" s="9"/>
      <c r="R2" s="10"/>
      <c r="S2" s="7"/>
      <c r="T2" s="7"/>
      <c r="U2" s="7"/>
      <c r="V2" s="7"/>
      <c r="W2" s="7"/>
      <c r="X2" s="7"/>
      <c r="Y2" s="7"/>
      <c r="Z2" s="7"/>
      <c r="AA2" s="11"/>
      <c r="CW2" s="5"/>
      <c r="CX2" s="5"/>
    </row>
    <row r="3" spans="2:102" s="4" customFormat="1" ht="15" customHeight="1" x14ac:dyDescent="0.25">
      <c r="B3" s="6"/>
      <c r="C3" s="12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5"/>
      <c r="Q3" s="9"/>
      <c r="R3" s="16" t="s">
        <v>2</v>
      </c>
      <c r="S3" s="17"/>
      <c r="T3" s="17"/>
      <c r="U3" s="17"/>
      <c r="V3" s="17"/>
      <c r="W3" s="17"/>
      <c r="X3" s="17"/>
      <c r="Y3" s="17"/>
      <c r="Z3" s="18"/>
      <c r="AA3" s="11"/>
      <c r="CW3" s="5" t="s">
        <v>3</v>
      </c>
      <c r="CX3" s="5" t="s">
        <v>4</v>
      </c>
    </row>
    <row r="4" spans="2:102" s="4" customFormat="1" ht="15" customHeight="1" x14ac:dyDescent="0.25">
      <c r="B4" s="6"/>
      <c r="C4" s="19"/>
      <c r="D4" s="20"/>
      <c r="E4" s="20"/>
      <c r="F4" s="20"/>
      <c r="G4" s="20"/>
      <c r="H4" s="20"/>
      <c r="I4" s="20"/>
      <c r="J4" s="21"/>
      <c r="K4" s="20"/>
      <c r="L4" s="20"/>
      <c r="M4" s="20"/>
      <c r="N4" s="20"/>
      <c r="O4" s="22"/>
      <c r="P4" s="7"/>
      <c r="Q4" s="9"/>
      <c r="R4" s="23"/>
      <c r="S4" s="24"/>
      <c r="T4" s="24"/>
      <c r="U4" s="24"/>
      <c r="V4" s="24"/>
      <c r="W4" s="24"/>
      <c r="X4" s="24"/>
      <c r="Y4" s="24"/>
      <c r="Z4" s="25"/>
      <c r="AA4" s="11"/>
      <c r="CW4" s="5"/>
      <c r="CX4" s="5"/>
    </row>
    <row r="5" spans="2:102" s="4" customFormat="1" ht="15" customHeight="1" x14ac:dyDescent="0.2">
      <c r="B5" s="6"/>
      <c r="C5" s="19"/>
      <c r="D5" s="26" t="s">
        <v>5</v>
      </c>
      <c r="E5" s="26" t="s">
        <v>6</v>
      </c>
      <c r="F5" s="26" t="s">
        <v>7</v>
      </c>
      <c r="G5" s="27" t="s">
        <v>8</v>
      </c>
      <c r="H5" s="26"/>
      <c r="I5" s="28" t="s">
        <v>9</v>
      </c>
      <c r="J5" s="28"/>
      <c r="K5" s="28"/>
      <c r="L5" s="26"/>
      <c r="M5" s="29" t="s">
        <v>10</v>
      </c>
      <c r="N5" s="26" t="s">
        <v>11</v>
      </c>
      <c r="O5" s="22"/>
      <c r="P5" s="7"/>
      <c r="Q5" s="9"/>
      <c r="R5" s="30"/>
      <c r="S5" s="31" t="s">
        <v>12</v>
      </c>
      <c r="T5" s="32" t="s">
        <v>13</v>
      </c>
      <c r="U5" s="32" t="s">
        <v>14</v>
      </c>
      <c r="V5" s="32" t="s">
        <v>13</v>
      </c>
      <c r="W5" s="32" t="s">
        <v>15</v>
      </c>
      <c r="X5" s="32" t="s">
        <v>16</v>
      </c>
      <c r="Y5" s="33" t="s">
        <v>17</v>
      </c>
      <c r="Z5" s="11"/>
      <c r="AA5" s="11"/>
      <c r="CW5" s="34" t="s">
        <v>18</v>
      </c>
      <c r="CX5" s="35" t="s">
        <v>19</v>
      </c>
    </row>
    <row r="6" spans="2:102" s="4" customFormat="1" ht="15" customHeight="1" x14ac:dyDescent="0.2">
      <c r="B6" s="6"/>
      <c r="C6" s="19"/>
      <c r="D6" s="26" t="s">
        <v>20</v>
      </c>
      <c r="E6" s="26"/>
      <c r="F6" s="20"/>
      <c r="G6" s="20"/>
      <c r="H6" s="20"/>
      <c r="I6" s="20"/>
      <c r="J6" s="20"/>
      <c r="K6" s="20"/>
      <c r="L6" s="20"/>
      <c r="M6" s="20"/>
      <c r="N6" s="20"/>
      <c r="O6" s="22"/>
      <c r="P6" s="7"/>
      <c r="Q6" s="9"/>
      <c r="R6" s="30"/>
      <c r="S6" s="36" t="str">
        <f>VLOOKUP(1,'[1]Dummy Table'!$DD$4:$DE$7,2,FALSE)</f>
        <v>Arsenal</v>
      </c>
      <c r="T6" s="37" t="e">
        <f>SUM(U6:W6)</f>
        <v>#VALUE!</v>
      </c>
      <c r="U6" s="37" t="e">
        <f>SUMIF('[1]Dummy Table'!B$4:B$7,'10Ruud'!S6,'[1]Dummy Table'!Q$4:Q$7)</f>
        <v>#VALUE!</v>
      </c>
      <c r="V6" s="37" t="e">
        <f>SUMIF('[1]Dummy Table'!B$4:B$7,'10Ruud'!S6,'[1]Dummy Table'!R$4:R$7)</f>
        <v>#VALUE!</v>
      </c>
      <c r="W6" s="37" t="e">
        <f>SUMIF('[1]Dummy Table'!B$4:B$7,'10Ruud'!S6,'[1]Dummy Table'!S$4:S$7)</f>
        <v>#VALUE!</v>
      </c>
      <c r="X6" s="37" t="e">
        <f>CONCATENATE(SUMIF('[1]Dummy Table'!B$4:B$7,'10Ruud'!S6,'[1]Dummy Table'!T$4:T$7)," - ",SUMIF('[1]Dummy Table'!B$4:B$7,'10Ruud'!S6,'[1]Dummy Table'!U$4:U$7))</f>
        <v>#VALUE!</v>
      </c>
      <c r="Y6" s="38" t="e">
        <f>U6*3+V6*1</f>
        <v>#VALUE!</v>
      </c>
      <c r="Z6" s="11"/>
      <c r="AA6" s="11"/>
      <c r="CW6" s="34" t="s">
        <v>21</v>
      </c>
      <c r="CX6" s="35" t="s">
        <v>22</v>
      </c>
    </row>
    <row r="7" spans="2:102" s="4" customFormat="1" ht="15" customHeight="1" x14ac:dyDescent="0.2">
      <c r="B7" s="6"/>
      <c r="C7" s="19"/>
      <c r="D7" s="21">
        <v>1</v>
      </c>
      <c r="E7" s="21" t="s">
        <v>23</v>
      </c>
      <c r="F7" s="39">
        <v>42626</v>
      </c>
      <c r="G7" s="40" t="s">
        <v>24</v>
      </c>
      <c r="H7" s="20"/>
      <c r="I7" s="41">
        <v>5</v>
      </c>
      <c r="J7" s="41" t="s">
        <v>25</v>
      </c>
      <c r="K7" s="41">
        <v>0</v>
      </c>
      <c r="L7" s="20"/>
      <c r="M7" s="42" t="s">
        <v>26</v>
      </c>
      <c r="N7" s="42">
        <f>VLOOKUP(G7,[1]teams!$B$3:$C$34,2,FALSE)</f>
        <v>0</v>
      </c>
      <c r="O7" s="22"/>
      <c r="P7" s="7"/>
      <c r="Q7" s="9"/>
      <c r="R7" s="30"/>
      <c r="S7" s="43" t="str">
        <f>VLOOKUP(2,'[1]Dummy Table'!$DD$4:$DE$7,2,FALSE)</f>
        <v>PSG</v>
      </c>
      <c r="T7" s="8" t="e">
        <f>SUM(U7:W7)</f>
        <v>#VALUE!</v>
      </c>
      <c r="U7" s="8" t="e">
        <f>SUMIF('[1]Dummy Table'!B$4:B$7,'10Ruud'!S7,'[1]Dummy Table'!Q$4:Q$7)</f>
        <v>#VALUE!</v>
      </c>
      <c r="V7" s="8" t="e">
        <f>SUMIF('[1]Dummy Table'!B$4:B$7,'10Ruud'!S7,'[1]Dummy Table'!R$4:R$7)</f>
        <v>#VALUE!</v>
      </c>
      <c r="W7" s="8" t="e">
        <f>SUMIF('[1]Dummy Table'!B$4:B$7,'10Ruud'!S7,'[1]Dummy Table'!S$4:S$7)</f>
        <v>#VALUE!</v>
      </c>
      <c r="X7" s="8" t="e">
        <f>CONCATENATE(SUMIF('[1]Dummy Table'!B$4:B$7,'10Ruud'!S7,'[1]Dummy Table'!T$4:T$7)," - ",SUMIF('[1]Dummy Table'!B$4:B$7,'10Ruud'!S7,'[1]Dummy Table'!U$4:U$7))</f>
        <v>#VALUE!</v>
      </c>
      <c r="Y7" s="44" t="e">
        <f>U7*3+V7*1</f>
        <v>#VALUE!</v>
      </c>
      <c r="Z7" s="11"/>
      <c r="AA7" s="11"/>
      <c r="CW7" s="34" t="s">
        <v>27</v>
      </c>
      <c r="CX7" s="35" t="s">
        <v>28</v>
      </c>
    </row>
    <row r="8" spans="2:102" s="4" customFormat="1" ht="15" customHeight="1" x14ac:dyDescent="0.2">
      <c r="B8" s="6"/>
      <c r="C8" s="19"/>
      <c r="D8" s="21">
        <v>1</v>
      </c>
      <c r="E8" s="21" t="s">
        <v>29</v>
      </c>
      <c r="F8" s="39">
        <v>42626</v>
      </c>
      <c r="G8" s="40" t="s">
        <v>30</v>
      </c>
      <c r="H8" s="20"/>
      <c r="I8" s="41">
        <v>1</v>
      </c>
      <c r="J8" s="41" t="s">
        <v>25</v>
      </c>
      <c r="K8" s="41">
        <v>1</v>
      </c>
      <c r="L8" s="20"/>
      <c r="M8" s="42" t="s">
        <v>31</v>
      </c>
      <c r="N8" s="42">
        <f>VLOOKUP(G8,[1]teams!$B$3:$C$34,2,FALSE)</f>
        <v>0</v>
      </c>
      <c r="O8" s="22"/>
      <c r="P8" s="7"/>
      <c r="Q8" s="9"/>
      <c r="R8" s="30"/>
      <c r="S8" s="43" t="str">
        <f>VLOOKUP(3,'[1]Dummy Table'!$DD$4:$DE$7,2,FALSE)</f>
        <v>Ludogorets</v>
      </c>
      <c r="T8" s="8" t="e">
        <f>SUM(U8:W8)</f>
        <v>#VALUE!</v>
      </c>
      <c r="U8" s="8" t="e">
        <f>SUMIF('[1]Dummy Table'!B$4:B$7,'10Ruud'!S8,'[1]Dummy Table'!Q$4:Q$7)</f>
        <v>#VALUE!</v>
      </c>
      <c r="V8" s="8" t="e">
        <f>SUMIF('[1]Dummy Table'!B$4:B$7,'10Ruud'!S8,'[1]Dummy Table'!R$4:R$7)</f>
        <v>#VALUE!</v>
      </c>
      <c r="W8" s="8" t="e">
        <f>SUMIF('[1]Dummy Table'!B$4:B$7,'10Ruud'!S8,'[1]Dummy Table'!S$4:S$7)</f>
        <v>#VALUE!</v>
      </c>
      <c r="X8" s="8" t="e">
        <f>CONCATENATE(SUMIF('[1]Dummy Table'!B$4:B$7,'10Ruud'!S8,'[1]Dummy Table'!T$4:T$7)," - ",SUMIF('[1]Dummy Table'!B$4:B$7,'10Ruud'!S8,'[1]Dummy Table'!U$4:U$7))</f>
        <v>#VALUE!</v>
      </c>
      <c r="Y8" s="44" t="e">
        <f>U8*3+V8*1</f>
        <v>#VALUE!</v>
      </c>
      <c r="Z8" s="11"/>
      <c r="AA8" s="11"/>
      <c r="CW8" s="34" t="s">
        <v>32</v>
      </c>
      <c r="CX8" s="35" t="s">
        <v>33</v>
      </c>
    </row>
    <row r="9" spans="2:102" s="4" customFormat="1" ht="15" customHeight="1" x14ac:dyDescent="0.2">
      <c r="B9" s="6"/>
      <c r="C9" s="19"/>
      <c r="D9" s="21">
        <v>1</v>
      </c>
      <c r="E9" s="21" t="s">
        <v>34</v>
      </c>
      <c r="F9" s="39">
        <v>42626</v>
      </c>
      <c r="G9" s="40" t="s">
        <v>35</v>
      </c>
      <c r="H9" s="20"/>
      <c r="I9" s="41">
        <v>2</v>
      </c>
      <c r="J9" s="41" t="s">
        <v>25</v>
      </c>
      <c r="K9" s="41">
        <v>1</v>
      </c>
      <c r="L9" s="20"/>
      <c r="M9" s="42" t="s">
        <v>36</v>
      </c>
      <c r="N9" s="42">
        <f>VLOOKUP(G9,[1]teams!$B$3:$C$34,2,FALSE)</f>
        <v>0</v>
      </c>
      <c r="O9" s="22"/>
      <c r="P9" s="7"/>
      <c r="Q9" s="9"/>
      <c r="R9" s="30"/>
      <c r="S9" s="45" t="str">
        <f>VLOOKUP(4,'[1]Dummy Table'!$DD$4:$DE$7,2,FALSE)</f>
        <v>Basel</v>
      </c>
      <c r="T9" s="46" t="e">
        <f>SUM(U9:W9)</f>
        <v>#VALUE!</v>
      </c>
      <c r="U9" s="46" t="e">
        <f>SUMIF('[1]Dummy Table'!B$4:B$7,'10Ruud'!S9,'[1]Dummy Table'!Q$4:Q$7)</f>
        <v>#VALUE!</v>
      </c>
      <c r="V9" s="46" t="e">
        <f>SUMIF('[1]Dummy Table'!B$4:B$7,'10Ruud'!S9,'[1]Dummy Table'!R$4:R$7)</f>
        <v>#VALUE!</v>
      </c>
      <c r="W9" s="46" t="e">
        <f>SUMIF('[1]Dummy Table'!B$4:B$7,'10Ruud'!S9,'[1]Dummy Table'!S$4:S$7)</f>
        <v>#VALUE!</v>
      </c>
      <c r="X9" s="46" t="e">
        <f>CONCATENATE(SUMIF('[1]Dummy Table'!B$4:B$7,'10Ruud'!S9,'[1]Dummy Table'!T$4:T$7)," - ",SUMIF('[1]Dummy Table'!B$4:B$7,'10Ruud'!S9,'[1]Dummy Table'!U$4:U$7))</f>
        <v>#VALUE!</v>
      </c>
      <c r="Y9" s="47" t="e">
        <f>U9*3+V9*1</f>
        <v>#VALUE!</v>
      </c>
      <c r="Z9" s="11"/>
      <c r="AA9" s="11"/>
      <c r="CW9" s="34" t="s">
        <v>37</v>
      </c>
      <c r="CX9" s="35" t="s">
        <v>38</v>
      </c>
    </row>
    <row r="10" spans="2:102" s="4" customFormat="1" ht="15" customHeight="1" x14ac:dyDescent="0.2">
      <c r="B10" s="6"/>
      <c r="C10" s="19"/>
      <c r="D10" s="21">
        <v>1</v>
      </c>
      <c r="E10" s="21" t="s">
        <v>39</v>
      </c>
      <c r="F10" s="39">
        <v>42626</v>
      </c>
      <c r="G10" s="40" t="s">
        <v>40</v>
      </c>
      <c r="H10" s="20"/>
      <c r="I10" s="41">
        <v>1</v>
      </c>
      <c r="J10" s="41" t="s">
        <v>41</v>
      </c>
      <c r="K10" s="41">
        <v>0</v>
      </c>
      <c r="L10" s="20"/>
      <c r="M10" s="42" t="s">
        <v>42</v>
      </c>
      <c r="N10" s="42">
        <f>VLOOKUP(G10,[1]teams!$B$3:$C$34,2,FALSE)</f>
        <v>0</v>
      </c>
      <c r="O10" s="22"/>
      <c r="P10" s="7"/>
      <c r="Q10" s="9"/>
      <c r="R10" s="30"/>
      <c r="S10" s="7"/>
      <c r="T10" s="7"/>
      <c r="U10" s="7"/>
      <c r="V10" s="7"/>
      <c r="W10" s="7"/>
      <c r="X10" s="7"/>
      <c r="Y10" s="7"/>
      <c r="Z10" s="11"/>
      <c r="AA10" s="11"/>
      <c r="CW10" s="34" t="s">
        <v>43</v>
      </c>
      <c r="CX10" s="35" t="s">
        <v>44</v>
      </c>
    </row>
    <row r="11" spans="2:102" s="4" customFormat="1" ht="15" customHeight="1" x14ac:dyDescent="0.2">
      <c r="B11" s="6"/>
      <c r="C11" s="19"/>
      <c r="D11" s="21">
        <v>1</v>
      </c>
      <c r="E11" s="21" t="s">
        <v>29</v>
      </c>
      <c r="F11" s="39">
        <v>42626</v>
      </c>
      <c r="G11" s="40" t="s">
        <v>45</v>
      </c>
      <c r="H11" s="20"/>
      <c r="I11" s="41">
        <v>4</v>
      </c>
      <c r="J11" s="41" t="s">
        <v>25</v>
      </c>
      <c r="K11" s="41">
        <v>0</v>
      </c>
      <c r="L11" s="20"/>
      <c r="M11" s="42" t="s">
        <v>46</v>
      </c>
      <c r="N11" s="42">
        <f>VLOOKUP(G11,[1]teams!$B$3:$C$34,2,FALSE)</f>
        <v>0</v>
      </c>
      <c r="O11" s="22"/>
      <c r="P11" s="7"/>
      <c r="Q11" s="9"/>
      <c r="R11" s="30"/>
      <c r="S11" s="7"/>
      <c r="T11" s="7"/>
      <c r="U11" s="7"/>
      <c r="V11" s="7"/>
      <c r="W11" s="7"/>
      <c r="X11" s="7"/>
      <c r="Y11" s="7"/>
      <c r="Z11" s="11"/>
      <c r="AA11" s="11"/>
      <c r="CW11" s="34" t="s">
        <v>47</v>
      </c>
      <c r="CX11" s="35" t="s">
        <v>48</v>
      </c>
    </row>
    <row r="12" spans="2:102" s="4" customFormat="1" ht="15" customHeight="1" x14ac:dyDescent="0.2">
      <c r="B12" s="6"/>
      <c r="C12" s="19"/>
      <c r="D12" s="21">
        <v>1</v>
      </c>
      <c r="E12" s="21" t="s">
        <v>23</v>
      </c>
      <c r="F12" s="39">
        <v>42626</v>
      </c>
      <c r="G12" s="40" t="s">
        <v>49</v>
      </c>
      <c r="H12" s="20"/>
      <c r="I12" s="41">
        <v>0</v>
      </c>
      <c r="J12" s="41" t="s">
        <v>25</v>
      </c>
      <c r="K12" s="41">
        <v>1</v>
      </c>
      <c r="L12" s="20"/>
      <c r="M12" s="42" t="s">
        <v>50</v>
      </c>
      <c r="N12" s="42">
        <f>VLOOKUP(G12,[1]teams!$B$3:$C$34,2,FALSE)</f>
        <v>0</v>
      </c>
      <c r="O12" s="22"/>
      <c r="P12" s="7"/>
      <c r="Q12" s="9"/>
      <c r="R12" s="30"/>
      <c r="S12" s="31" t="s">
        <v>51</v>
      </c>
      <c r="T12" s="32" t="s">
        <v>13</v>
      </c>
      <c r="U12" s="32" t="s">
        <v>14</v>
      </c>
      <c r="V12" s="32" t="s">
        <v>13</v>
      </c>
      <c r="W12" s="32" t="s">
        <v>15</v>
      </c>
      <c r="X12" s="32" t="s">
        <v>16</v>
      </c>
      <c r="Y12" s="33" t="s">
        <v>17</v>
      </c>
      <c r="Z12" s="11"/>
      <c r="AA12" s="11"/>
      <c r="CW12" s="34" t="s">
        <v>52</v>
      </c>
      <c r="CX12" s="35" t="s">
        <v>53</v>
      </c>
    </row>
    <row r="13" spans="2:102" s="4" customFormat="1" ht="15" customHeight="1" x14ac:dyDescent="0.2">
      <c r="B13" s="6"/>
      <c r="C13" s="19"/>
      <c r="D13" s="21">
        <v>1</v>
      </c>
      <c r="E13" s="21" t="s">
        <v>39</v>
      </c>
      <c r="F13" s="39">
        <v>42626</v>
      </c>
      <c r="G13" s="40" t="s">
        <v>54</v>
      </c>
      <c r="H13" s="20"/>
      <c r="I13" s="41">
        <v>2</v>
      </c>
      <c r="J13" s="41" t="s">
        <v>25</v>
      </c>
      <c r="K13" s="41">
        <v>1</v>
      </c>
      <c r="L13" s="20"/>
      <c r="M13" s="42" t="s">
        <v>55</v>
      </c>
      <c r="N13" s="42">
        <f>VLOOKUP(G13,[1]teams!$B$3:$C$34,2,FALSE)</f>
        <v>0</v>
      </c>
      <c r="O13" s="22"/>
      <c r="P13" s="7"/>
      <c r="Q13" s="9"/>
      <c r="R13" s="30"/>
      <c r="S13" s="36" t="str">
        <f>VLOOKUP(1,'[1]Dummy Table'!$DD$8:$DE$11,2,FALSE)</f>
        <v>Napoli</v>
      </c>
      <c r="T13" s="37" t="e">
        <f>SUM(U13:W13)</f>
        <v>#VALUE!</v>
      </c>
      <c r="U13" s="37" t="e">
        <f>SUMIF('[1]Dummy Table'!B$8:B$11,'10Ruud'!S13,'[1]Dummy Table'!Q$8:Q$11)</f>
        <v>#VALUE!</v>
      </c>
      <c r="V13" s="37" t="e">
        <f>SUMIF('[1]Dummy Table'!B$8:B$11,'10Ruud'!S13,'[1]Dummy Table'!R$8:R$11)</f>
        <v>#VALUE!</v>
      </c>
      <c r="W13" s="37" t="e">
        <f>SUMIF('[1]Dummy Table'!B$8:B$11,'10Ruud'!S13,'[1]Dummy Table'!S$8:S$11)</f>
        <v>#VALUE!</v>
      </c>
      <c r="X13" s="37" t="e">
        <f>CONCATENATE(SUMIF('[1]Dummy Table'!B$8:B$11,'10Ruud'!S13,'[1]Dummy Table'!T$8:T$11)," - ",SUMIF('[1]Dummy Table'!B$8:B$11,'10Ruud'!S13,'[1]Dummy Table'!U$8:U$11))</f>
        <v>#VALUE!</v>
      </c>
      <c r="Y13" s="38" t="e">
        <f>U13*3+V13*1</f>
        <v>#VALUE!</v>
      </c>
      <c r="Z13" s="11"/>
      <c r="AA13" s="11"/>
      <c r="CW13" s="48" t="s">
        <v>56</v>
      </c>
      <c r="CX13" s="35" t="s">
        <v>57</v>
      </c>
    </row>
    <row r="14" spans="2:102" s="4" customFormat="1" ht="15" customHeight="1" x14ac:dyDescent="0.2">
      <c r="B14" s="6"/>
      <c r="C14" s="19"/>
      <c r="D14" s="21">
        <v>1</v>
      </c>
      <c r="E14" s="21" t="s">
        <v>34</v>
      </c>
      <c r="F14" s="39">
        <v>42626</v>
      </c>
      <c r="G14" s="40" t="s">
        <v>58</v>
      </c>
      <c r="H14" s="20"/>
      <c r="I14" s="41">
        <v>1</v>
      </c>
      <c r="J14" s="41" t="s">
        <v>25</v>
      </c>
      <c r="K14" s="41">
        <v>2</v>
      </c>
      <c r="L14" s="20"/>
      <c r="M14" s="42" t="s">
        <v>59</v>
      </c>
      <c r="N14" s="42">
        <f>VLOOKUP(G14,[1]teams!$B$3:$C$34,2,FALSE)</f>
        <v>0</v>
      </c>
      <c r="O14" s="22"/>
      <c r="P14" s="7"/>
      <c r="Q14" s="9"/>
      <c r="R14" s="30"/>
      <c r="S14" s="43" t="str">
        <f>VLOOKUP(2,'[1]Dummy Table'!$DD$8:$DE$11,2,FALSE)</f>
        <v>Benfica</v>
      </c>
      <c r="T14" s="8" t="e">
        <f>SUM(U14:W14)</f>
        <v>#VALUE!</v>
      </c>
      <c r="U14" s="8" t="e">
        <f>SUMIF('[1]Dummy Table'!B$8:B$11,'10Ruud'!S14,'[1]Dummy Table'!Q$8:Q$11)</f>
        <v>#VALUE!</v>
      </c>
      <c r="V14" s="8" t="e">
        <f>SUMIF('[1]Dummy Table'!B$8:B$11,'10Ruud'!S14,'[1]Dummy Table'!R$8:R$11)</f>
        <v>#VALUE!</v>
      </c>
      <c r="W14" s="8" t="e">
        <f>SUMIF('[1]Dummy Table'!B$8:B$11,'10Ruud'!S14,'[1]Dummy Table'!S$8:S$11)</f>
        <v>#VALUE!</v>
      </c>
      <c r="X14" s="8" t="e">
        <f>CONCATENATE(SUMIF('[1]Dummy Table'!B$8:B$11,'10Ruud'!S14,'[1]Dummy Table'!T$8:T$11)," - ",SUMIF('[1]Dummy Table'!B$8:B$11,'10Ruud'!S14,'[1]Dummy Table'!U$8:U$11))</f>
        <v>#VALUE!</v>
      </c>
      <c r="Y14" s="44" t="e">
        <f>U14*3+V14*1</f>
        <v>#VALUE!</v>
      </c>
      <c r="Z14" s="11"/>
      <c r="AA14" s="11"/>
      <c r="CW14" s="34" t="s">
        <v>60</v>
      </c>
      <c r="CX14" s="35" t="s">
        <v>61</v>
      </c>
    </row>
    <row r="15" spans="2:102" s="4" customFormat="1" ht="15" customHeight="1" x14ac:dyDescent="0.2">
      <c r="B15" s="6"/>
      <c r="C15" s="19"/>
      <c r="D15" s="21">
        <v>1</v>
      </c>
      <c r="E15" s="21" t="s">
        <v>62</v>
      </c>
      <c r="F15" s="39">
        <v>42627</v>
      </c>
      <c r="G15" s="40" t="s">
        <v>63</v>
      </c>
      <c r="H15" s="20"/>
      <c r="I15" s="41">
        <v>2</v>
      </c>
      <c r="J15" s="41" t="s">
        <v>25</v>
      </c>
      <c r="K15" s="41">
        <v>0</v>
      </c>
      <c r="L15" s="20"/>
      <c r="M15" s="42" t="s">
        <v>64</v>
      </c>
      <c r="N15" s="42">
        <f>VLOOKUP(G15,[1]teams!$B$3:$C$34,2,FALSE)</f>
        <v>0</v>
      </c>
      <c r="O15" s="22"/>
      <c r="P15" s="7"/>
      <c r="Q15" s="9"/>
      <c r="R15" s="30"/>
      <c r="S15" s="43" t="str">
        <f>VLOOKUP(3,'[1]Dummy Table'!$DD$8:$DE$11,2,FALSE)</f>
        <v>Dyn.Kiev</v>
      </c>
      <c r="T15" s="8" t="e">
        <f>SUM(U15:W15)</f>
        <v>#VALUE!</v>
      </c>
      <c r="U15" s="8" t="e">
        <f>SUMIF('[1]Dummy Table'!B$8:B$11,'10Ruud'!S15,'[1]Dummy Table'!Q$8:Q$11)</f>
        <v>#VALUE!</v>
      </c>
      <c r="V15" s="8" t="e">
        <f>SUMIF('[1]Dummy Table'!B$8:B$11,'10Ruud'!S15,'[1]Dummy Table'!R$8:R$11)</f>
        <v>#VALUE!</v>
      </c>
      <c r="W15" s="8" t="e">
        <f>SUMIF('[1]Dummy Table'!B$8:B$11,'10Ruud'!S15,'[1]Dummy Table'!S$8:S$11)</f>
        <v>#VALUE!</v>
      </c>
      <c r="X15" s="8" t="e">
        <f>CONCATENATE(SUMIF('[1]Dummy Table'!B$8:B$11,'10Ruud'!S15,'[1]Dummy Table'!T$8:T$11)," - ",SUMIF('[1]Dummy Table'!B$8:B$11,'10Ruud'!S15,'[1]Dummy Table'!U$8:U$11))</f>
        <v>#VALUE!</v>
      </c>
      <c r="Y15" s="44" t="e">
        <f>U15*3+V15*1</f>
        <v>#VALUE!</v>
      </c>
      <c r="Z15" s="11"/>
      <c r="AA15" s="11"/>
      <c r="CW15" s="34" t="s">
        <v>65</v>
      </c>
      <c r="CX15" s="35" t="s">
        <v>66</v>
      </c>
    </row>
    <row r="16" spans="2:102" s="4" customFormat="1" ht="15" customHeight="1" x14ac:dyDescent="0.2">
      <c r="B16" s="6"/>
      <c r="C16" s="19"/>
      <c r="D16" s="21">
        <v>1</v>
      </c>
      <c r="E16" s="21" t="s">
        <v>67</v>
      </c>
      <c r="F16" s="39">
        <v>42627</v>
      </c>
      <c r="G16" s="40" t="s">
        <v>68</v>
      </c>
      <c r="H16" s="20"/>
      <c r="I16" s="41">
        <v>1</v>
      </c>
      <c r="J16" s="41" t="s">
        <v>25</v>
      </c>
      <c r="K16" s="41">
        <v>1</v>
      </c>
      <c r="L16" s="20"/>
      <c r="M16" s="42" t="s">
        <v>69</v>
      </c>
      <c r="N16" s="42">
        <f>VLOOKUP(G16,[1]teams!$B$3:$C$34,2,FALSE)</f>
        <v>0</v>
      </c>
      <c r="O16" s="22"/>
      <c r="P16" s="7"/>
      <c r="Q16" s="9"/>
      <c r="R16" s="30"/>
      <c r="S16" s="45" t="str">
        <f>VLOOKUP(4,'[1]Dummy Table'!$DD$8:$DE$11,2,FALSE)</f>
        <v>Besiktas</v>
      </c>
      <c r="T16" s="46" t="e">
        <f>SUM(U16:W16)</f>
        <v>#VALUE!</v>
      </c>
      <c r="U16" s="46" t="e">
        <f>SUMIF('[1]Dummy Table'!B$8:B$11,'10Ruud'!S16,'[1]Dummy Table'!Q$8:Q$11)</f>
        <v>#VALUE!</v>
      </c>
      <c r="V16" s="46" t="e">
        <f>SUMIF('[1]Dummy Table'!B$8:B$11,'10Ruud'!S16,'[1]Dummy Table'!R$8:R$11)</f>
        <v>#VALUE!</v>
      </c>
      <c r="W16" s="46" t="e">
        <f>SUMIF('[1]Dummy Table'!B$8:B$11,'10Ruud'!S16,'[1]Dummy Table'!S$8:S$11)</f>
        <v>#VALUE!</v>
      </c>
      <c r="X16" s="46" t="e">
        <f>CONCATENATE(SUMIF('[1]Dummy Table'!B$8:B$11,'10Ruud'!S16,'[1]Dummy Table'!T$8:T$11)," - ",SUMIF('[1]Dummy Table'!B$8:B$11,'10Ruud'!S16,'[1]Dummy Table'!U$8:U$11))</f>
        <v>#VALUE!</v>
      </c>
      <c r="Y16" s="47" t="e">
        <f>U16*3+V16*1</f>
        <v>#VALUE!</v>
      </c>
      <c r="Z16" s="11"/>
      <c r="AA16" s="11"/>
      <c r="CW16" s="34" t="s">
        <v>70</v>
      </c>
      <c r="CX16" s="35" t="s">
        <v>71</v>
      </c>
    </row>
    <row r="17" spans="2:102" s="4" customFormat="1" ht="15" customHeight="1" x14ac:dyDescent="0.2">
      <c r="B17" s="6"/>
      <c r="C17" s="19"/>
      <c r="D17" s="21">
        <v>1</v>
      </c>
      <c r="E17" s="21" t="s">
        <v>62</v>
      </c>
      <c r="F17" s="39">
        <v>42627</v>
      </c>
      <c r="G17" s="40" t="s">
        <v>72</v>
      </c>
      <c r="H17" s="20"/>
      <c r="I17" s="41">
        <v>2</v>
      </c>
      <c r="J17" s="41" t="s">
        <v>25</v>
      </c>
      <c r="K17" s="41">
        <v>1</v>
      </c>
      <c r="L17" s="20"/>
      <c r="M17" s="42" t="s">
        <v>73</v>
      </c>
      <c r="N17" s="42">
        <f>VLOOKUP(G17,[1]teams!$B$3:$C$34,2,FALSE)</f>
        <v>0</v>
      </c>
      <c r="O17" s="22"/>
      <c r="P17" s="7"/>
      <c r="Q17" s="9"/>
      <c r="R17" s="30"/>
      <c r="S17" s="7"/>
      <c r="T17" s="7"/>
      <c r="U17" s="7"/>
      <c r="V17" s="7"/>
      <c r="W17" s="7"/>
      <c r="X17" s="7"/>
      <c r="Y17" s="7"/>
      <c r="Z17" s="11"/>
      <c r="AA17" s="11"/>
      <c r="CW17" s="34" t="s">
        <v>74</v>
      </c>
      <c r="CX17" s="35" t="s">
        <v>75</v>
      </c>
    </row>
    <row r="18" spans="2:102" s="4" customFormat="1" ht="15" customHeight="1" x14ac:dyDescent="0.2">
      <c r="B18" s="6"/>
      <c r="C18" s="19"/>
      <c r="D18" s="21">
        <v>1</v>
      </c>
      <c r="E18" s="21" t="s">
        <v>76</v>
      </c>
      <c r="F18" s="39">
        <v>42627</v>
      </c>
      <c r="G18" s="40" t="s">
        <v>77</v>
      </c>
      <c r="H18" s="20"/>
      <c r="I18" s="41">
        <v>4</v>
      </c>
      <c r="J18" s="41" t="s">
        <v>25</v>
      </c>
      <c r="K18" s="41">
        <v>1</v>
      </c>
      <c r="L18" s="20"/>
      <c r="M18" s="42" t="s">
        <v>78</v>
      </c>
      <c r="N18" s="42">
        <f>VLOOKUP(G18,[1]teams!$B$3:$C$34,2,FALSE)</f>
        <v>0</v>
      </c>
      <c r="O18" s="22"/>
      <c r="P18" s="7"/>
      <c r="Q18" s="9"/>
      <c r="R18" s="30"/>
      <c r="S18" s="7"/>
      <c r="T18" s="7"/>
      <c r="U18" s="7"/>
      <c r="V18" s="7"/>
      <c r="W18" s="7"/>
      <c r="X18" s="7"/>
      <c r="Y18" s="7"/>
      <c r="Z18" s="11"/>
      <c r="AA18" s="11"/>
      <c r="CW18" s="34" t="s">
        <v>79</v>
      </c>
      <c r="CX18" s="35" t="s">
        <v>80</v>
      </c>
    </row>
    <row r="19" spans="2:102" s="4" customFormat="1" ht="15" customHeight="1" x14ac:dyDescent="0.2">
      <c r="B19" s="6"/>
      <c r="C19" s="19"/>
      <c r="D19" s="21">
        <v>1</v>
      </c>
      <c r="E19" s="21" t="s">
        <v>76</v>
      </c>
      <c r="F19" s="39">
        <v>42627</v>
      </c>
      <c r="G19" s="40" t="s">
        <v>81</v>
      </c>
      <c r="H19" s="20"/>
      <c r="I19" s="41">
        <v>1</v>
      </c>
      <c r="J19" s="41" t="s">
        <v>25</v>
      </c>
      <c r="K19" s="41">
        <v>2</v>
      </c>
      <c r="L19" s="20"/>
      <c r="M19" s="42" t="s">
        <v>82</v>
      </c>
      <c r="N19" s="42">
        <f>VLOOKUP(G19,[1]teams!$B$3:$C$34,2,FALSE)</f>
        <v>0</v>
      </c>
      <c r="O19" s="22"/>
      <c r="P19" s="7"/>
      <c r="Q19" s="9"/>
      <c r="R19" s="30"/>
      <c r="S19" s="31" t="s">
        <v>83</v>
      </c>
      <c r="T19" s="32" t="s">
        <v>13</v>
      </c>
      <c r="U19" s="32" t="s">
        <v>14</v>
      </c>
      <c r="V19" s="32" t="s">
        <v>13</v>
      </c>
      <c r="W19" s="32" t="s">
        <v>15</v>
      </c>
      <c r="X19" s="32" t="s">
        <v>16</v>
      </c>
      <c r="Y19" s="33" t="s">
        <v>17</v>
      </c>
      <c r="Z19" s="11"/>
      <c r="AA19" s="11"/>
      <c r="CW19" s="34" t="s">
        <v>84</v>
      </c>
      <c r="CX19" s="35" t="s">
        <v>85</v>
      </c>
    </row>
    <row r="20" spans="2:102" s="4" customFormat="1" ht="15" customHeight="1" x14ac:dyDescent="0.2">
      <c r="B20" s="6"/>
      <c r="C20" s="19"/>
      <c r="D20" s="21">
        <v>1</v>
      </c>
      <c r="E20" s="21" t="s">
        <v>13</v>
      </c>
      <c r="F20" s="39">
        <v>42627</v>
      </c>
      <c r="G20" s="40" t="s">
        <v>86</v>
      </c>
      <c r="H20" s="20"/>
      <c r="I20" s="41">
        <v>2</v>
      </c>
      <c r="J20" s="41" t="s">
        <v>25</v>
      </c>
      <c r="K20" s="41">
        <v>0</v>
      </c>
      <c r="L20" s="20"/>
      <c r="M20" s="42" t="s">
        <v>87</v>
      </c>
      <c r="N20" s="42">
        <f>VLOOKUP(G20,[1]teams!$B$3:$C$34,2,FALSE)</f>
        <v>0</v>
      </c>
      <c r="O20" s="22"/>
      <c r="P20" s="7"/>
      <c r="Q20" s="9"/>
      <c r="R20" s="30"/>
      <c r="S20" s="36" t="str">
        <f>VLOOKUP(1,'[1]Dummy Table'!$DD$12:$DE$15,2,FALSE)</f>
        <v>Manchester City</v>
      </c>
      <c r="T20" s="37" t="e">
        <f>SUM(U20:W20)</f>
        <v>#VALUE!</v>
      </c>
      <c r="U20" s="37" t="e">
        <f>SUMIF('[1]Dummy Table'!B$12:B$15,'10Ruud'!S20,'[1]Dummy Table'!Q$12:Q$15)</f>
        <v>#VALUE!</v>
      </c>
      <c r="V20" s="37" t="e">
        <f>SUMIF('[1]Dummy Table'!B$12:B$15,'10Ruud'!S20,'[1]Dummy Table'!R$12:R$15)</f>
        <v>#VALUE!</v>
      </c>
      <c r="W20" s="37" t="e">
        <f>SUMIF('[1]Dummy Table'!B$12:B$15,'10Ruud'!S20,'[1]Dummy Table'!S$12:S$15)</f>
        <v>#VALUE!</v>
      </c>
      <c r="X20" s="37" t="e">
        <f>CONCATENATE(SUMIF('[1]Dummy Table'!B$12:B$15,'10Ruud'!S20,'[1]Dummy Table'!T$12:T$15)," - ",SUMIF('[1]Dummy Table'!B$12:B$15,'10Ruud'!S20,'[1]Dummy Table'!U$12:U$15))</f>
        <v>#VALUE!</v>
      </c>
      <c r="Y20" s="38" t="e">
        <f>U20*3+V20*1</f>
        <v>#VALUE!</v>
      </c>
      <c r="Z20" s="11"/>
      <c r="AA20" s="11"/>
      <c r="CW20" s="34" t="s">
        <v>88</v>
      </c>
      <c r="CX20" s="35" t="s">
        <v>89</v>
      </c>
    </row>
    <row r="21" spans="2:102" s="4" customFormat="1" ht="15" customHeight="1" x14ac:dyDescent="0.2">
      <c r="B21" s="6"/>
      <c r="C21" s="19"/>
      <c r="D21" s="21">
        <v>1</v>
      </c>
      <c r="E21" s="21" t="s">
        <v>13</v>
      </c>
      <c r="F21" s="39">
        <v>42627</v>
      </c>
      <c r="G21" s="40" t="s">
        <v>90</v>
      </c>
      <c r="H21" s="20"/>
      <c r="I21" s="41">
        <v>1</v>
      </c>
      <c r="J21" s="41" t="s">
        <v>25</v>
      </c>
      <c r="K21" s="41">
        <v>1</v>
      </c>
      <c r="L21" s="20"/>
      <c r="M21" s="42" t="s">
        <v>91</v>
      </c>
      <c r="N21" s="42">
        <f>VLOOKUP(G21,[1]teams!$B$3:$C$34,2,FALSE)</f>
        <v>0</v>
      </c>
      <c r="O21" s="22"/>
      <c r="P21" s="7"/>
      <c r="Q21" s="9"/>
      <c r="R21" s="30"/>
      <c r="S21" s="43" t="str">
        <f>VLOOKUP(2,'[1]Dummy Table'!$DD$12:$DE$15,2,FALSE)</f>
        <v>Barcelona</v>
      </c>
      <c r="T21" s="8" t="e">
        <f>SUM(U21:W21)</f>
        <v>#VALUE!</v>
      </c>
      <c r="U21" s="8" t="e">
        <f>SUMIF('[1]Dummy Table'!B$12:B$15,'10Ruud'!S21,'[1]Dummy Table'!Q$12:Q$15)</f>
        <v>#VALUE!</v>
      </c>
      <c r="V21" s="8" t="e">
        <f>SUMIF('[1]Dummy Table'!B$12:B$15,'10Ruud'!S21,'[1]Dummy Table'!R$12:R$15)</f>
        <v>#VALUE!</v>
      </c>
      <c r="W21" s="8" t="e">
        <f>SUMIF('[1]Dummy Table'!B$12:B$15,'10Ruud'!S21,'[1]Dummy Table'!S$12:S$15)</f>
        <v>#VALUE!</v>
      </c>
      <c r="X21" s="8" t="e">
        <f>CONCATENATE(SUMIF('[1]Dummy Table'!B$12:B$15,'10Ruud'!S21,'[1]Dummy Table'!T$12:T$15)," - ",SUMIF('[1]Dummy Table'!B$12:B$15,'10Ruud'!S21,'[1]Dummy Table'!U$12:U$15))</f>
        <v>#VALUE!</v>
      </c>
      <c r="Y21" s="44" t="e">
        <f>U21*3+V21*1</f>
        <v>#VALUE!</v>
      </c>
      <c r="Z21" s="11"/>
      <c r="AA21" s="11"/>
      <c r="CW21" s="34" t="s">
        <v>92</v>
      </c>
      <c r="CX21" s="35" t="s">
        <v>93</v>
      </c>
    </row>
    <row r="22" spans="2:102" s="4" customFormat="1" ht="15" customHeight="1" x14ac:dyDescent="0.2">
      <c r="B22" s="6"/>
      <c r="C22" s="19"/>
      <c r="D22" s="21">
        <v>1</v>
      </c>
      <c r="E22" s="21" t="s">
        <v>13</v>
      </c>
      <c r="F22" s="39">
        <v>42627</v>
      </c>
      <c r="G22" s="40" t="s">
        <v>94</v>
      </c>
      <c r="H22" s="20"/>
      <c r="I22" s="41">
        <v>1</v>
      </c>
      <c r="J22" s="41" t="s">
        <v>25</v>
      </c>
      <c r="K22" s="41">
        <v>1</v>
      </c>
      <c r="L22" s="20"/>
      <c r="M22" s="42" t="s">
        <v>95</v>
      </c>
      <c r="N22" s="42">
        <f>VLOOKUP(G22,[1]teams!$B$3:$C$34,2,FALSE)</f>
        <v>0</v>
      </c>
      <c r="O22" s="22"/>
      <c r="P22" s="7"/>
      <c r="Q22" s="9"/>
      <c r="R22" s="30"/>
      <c r="S22" s="43" t="str">
        <f>VLOOKUP(3,'[1]Dummy Table'!$DD$12:$DE$15,2,FALSE)</f>
        <v>Bor.Mon.Gl.</v>
      </c>
      <c r="T22" s="8" t="e">
        <f>SUM(U22:W22)</f>
        <v>#VALUE!</v>
      </c>
      <c r="U22" s="8" t="e">
        <f>SUMIF('[1]Dummy Table'!B$12:B$15,'10Ruud'!S22,'[1]Dummy Table'!Q$12:Q$15)</f>
        <v>#VALUE!</v>
      </c>
      <c r="V22" s="8" t="e">
        <f>SUMIF('[1]Dummy Table'!B$12:B$15,'10Ruud'!S22,'[1]Dummy Table'!R$12:R$15)</f>
        <v>#VALUE!</v>
      </c>
      <c r="W22" s="8" t="e">
        <f>SUMIF('[1]Dummy Table'!B$12:B$15,'10Ruud'!S22,'[1]Dummy Table'!S$12:S$15)</f>
        <v>#VALUE!</v>
      </c>
      <c r="X22" s="8" t="e">
        <f>CONCATENATE(SUMIF('[1]Dummy Table'!B$12:B$15,'10Ruud'!S22,'[1]Dummy Table'!T$12:T$15)," - ",SUMIF('[1]Dummy Table'!B$12:B$15,'10Ruud'!S22,'[1]Dummy Table'!U$12:U$15))</f>
        <v>#VALUE!</v>
      </c>
      <c r="Y22" s="44" t="e">
        <f>U22*3+V22*1</f>
        <v>#VALUE!</v>
      </c>
      <c r="Z22" s="11"/>
      <c r="AA22" s="11"/>
      <c r="CW22" s="34" t="s">
        <v>96</v>
      </c>
      <c r="CX22" s="35" t="s">
        <v>97</v>
      </c>
    </row>
    <row r="23" spans="2:102" s="4" customFormat="1" ht="15" customHeight="1" x14ac:dyDescent="0.2">
      <c r="B23" s="6"/>
      <c r="C23" s="19"/>
      <c r="D23" s="21">
        <f>D7+1</f>
        <v>2</v>
      </c>
      <c r="E23" s="21" t="s">
        <v>76</v>
      </c>
      <c r="F23" s="39">
        <v>42640</v>
      </c>
      <c r="G23" s="40" t="s">
        <v>87</v>
      </c>
      <c r="H23" s="20"/>
      <c r="I23" s="41">
        <v>2</v>
      </c>
      <c r="J23" s="41" t="s">
        <v>25</v>
      </c>
      <c r="K23" s="41">
        <v>1</v>
      </c>
      <c r="L23" s="20"/>
      <c r="M23" s="42" t="s">
        <v>90</v>
      </c>
      <c r="N23" s="42">
        <f>VLOOKUP(G23,[1]teams!$B$3:$C$34,2,FALSE)</f>
        <v>0</v>
      </c>
      <c r="O23" s="22"/>
      <c r="P23" s="7"/>
      <c r="Q23" s="9"/>
      <c r="R23" s="30"/>
      <c r="S23" s="45" t="str">
        <f>VLOOKUP(4,'[1]Dummy Table'!$DD$12:$DE$15,2,FALSE)</f>
        <v>Celtic</v>
      </c>
      <c r="T23" s="46" t="e">
        <f>SUM(U23:W23)</f>
        <v>#VALUE!</v>
      </c>
      <c r="U23" s="46" t="e">
        <f>SUMIF('[1]Dummy Table'!B$12:B$15,'10Ruud'!S23,'[1]Dummy Table'!Q$12:Q$15)</f>
        <v>#VALUE!</v>
      </c>
      <c r="V23" s="46" t="e">
        <f>SUMIF('[1]Dummy Table'!B$12:B$15,'10Ruud'!S23,'[1]Dummy Table'!R$12:R$15)</f>
        <v>#VALUE!</v>
      </c>
      <c r="W23" s="46" t="e">
        <f>SUMIF('[1]Dummy Table'!B$12:B$15,'10Ruud'!S23,'[1]Dummy Table'!S$12:S$15)</f>
        <v>#VALUE!</v>
      </c>
      <c r="X23" s="46" t="e">
        <f>CONCATENATE(SUMIF('[1]Dummy Table'!B$12:B$15,'10Ruud'!S23,'[1]Dummy Table'!T$12:T$15)," - ",SUMIF('[1]Dummy Table'!B$12:B$15,'10Ruud'!S23,'[1]Dummy Table'!U$12:U$15))</f>
        <v>#VALUE!</v>
      </c>
      <c r="Y23" s="47" t="e">
        <f>U23*3+V23*1</f>
        <v>#VALUE!</v>
      </c>
      <c r="Z23" s="11"/>
      <c r="AA23" s="11"/>
      <c r="CW23" s="34" t="s">
        <v>98</v>
      </c>
      <c r="CX23" s="35" t="s">
        <v>99</v>
      </c>
    </row>
    <row r="24" spans="2:102" s="4" customFormat="1" ht="15" customHeight="1" x14ac:dyDescent="0.2">
      <c r="B24" s="6"/>
      <c r="C24" s="19"/>
      <c r="D24" s="21">
        <f t="shared" ref="D24:D87" si="0">D8+1</f>
        <v>2</v>
      </c>
      <c r="E24" s="21" t="s">
        <v>62</v>
      </c>
      <c r="F24" s="39">
        <v>42640</v>
      </c>
      <c r="G24" s="40" t="s">
        <v>78</v>
      </c>
      <c r="H24" s="20"/>
      <c r="I24" s="41">
        <v>3</v>
      </c>
      <c r="J24" s="41" t="s">
        <v>25</v>
      </c>
      <c r="K24" s="41">
        <v>0</v>
      </c>
      <c r="L24" s="20"/>
      <c r="M24" s="42" t="s">
        <v>81</v>
      </c>
      <c r="N24" s="42">
        <f>VLOOKUP(G24,[1]teams!$B$3:$C$34,2,FALSE)</f>
        <v>0</v>
      </c>
      <c r="O24" s="22"/>
      <c r="P24" s="7"/>
      <c r="Q24" s="9"/>
      <c r="R24" s="30"/>
      <c r="S24" s="7"/>
      <c r="T24" s="7"/>
      <c r="U24" s="7"/>
      <c r="V24" s="7"/>
      <c r="W24" s="7"/>
      <c r="X24" s="7"/>
      <c r="Y24" s="7"/>
      <c r="Z24" s="11"/>
      <c r="AA24" s="11"/>
      <c r="CW24" s="34" t="s">
        <v>100</v>
      </c>
      <c r="CX24" s="35" t="s">
        <v>101</v>
      </c>
    </row>
    <row r="25" spans="2:102" s="4" customFormat="1" ht="15" customHeight="1" x14ac:dyDescent="0.2">
      <c r="B25" s="6"/>
      <c r="C25" s="19"/>
      <c r="D25" s="21">
        <f t="shared" si="0"/>
        <v>2</v>
      </c>
      <c r="E25" s="21" t="s">
        <v>13</v>
      </c>
      <c r="F25" s="39">
        <v>42640</v>
      </c>
      <c r="G25" s="40" t="s">
        <v>64</v>
      </c>
      <c r="H25" s="20"/>
      <c r="I25" s="41">
        <v>1</v>
      </c>
      <c r="J25" s="41" t="s">
        <v>25</v>
      </c>
      <c r="K25" s="41">
        <v>1</v>
      </c>
      <c r="L25" s="20"/>
      <c r="M25" s="42" t="s">
        <v>72</v>
      </c>
      <c r="N25" s="42">
        <f>VLOOKUP(G25,[1]teams!$B$3:$C$34,2,FALSE)</f>
        <v>0</v>
      </c>
      <c r="O25" s="22"/>
      <c r="P25" s="7"/>
      <c r="Q25" s="9"/>
      <c r="R25" s="30"/>
      <c r="S25" s="7"/>
      <c r="T25" s="7"/>
      <c r="U25" s="7"/>
      <c r="V25" s="7"/>
      <c r="W25" s="7"/>
      <c r="X25" s="7"/>
      <c r="Y25" s="7"/>
      <c r="Z25" s="11"/>
      <c r="AA25" s="11"/>
      <c r="CW25" s="34" t="s">
        <v>102</v>
      </c>
      <c r="CX25" s="35" t="s">
        <v>103</v>
      </c>
    </row>
    <row r="26" spans="2:102" s="4" customFormat="1" ht="15" customHeight="1" x14ac:dyDescent="0.2">
      <c r="B26" s="6"/>
      <c r="C26" s="19"/>
      <c r="D26" s="21">
        <f t="shared" si="0"/>
        <v>2</v>
      </c>
      <c r="E26" s="21" t="s">
        <v>76</v>
      </c>
      <c r="F26" s="39">
        <v>42640</v>
      </c>
      <c r="G26" s="40" t="s">
        <v>91</v>
      </c>
      <c r="H26" s="20"/>
      <c r="I26" s="41">
        <v>0</v>
      </c>
      <c r="J26" s="41" t="s">
        <v>25</v>
      </c>
      <c r="K26" s="41">
        <v>1</v>
      </c>
      <c r="L26" s="20"/>
      <c r="M26" s="42" t="s">
        <v>86</v>
      </c>
      <c r="N26" s="42">
        <f>VLOOKUP(G26,[1]teams!$B$3:$C$34,2,FALSE)</f>
        <v>0</v>
      </c>
      <c r="O26" s="22"/>
      <c r="P26" s="7"/>
      <c r="Q26" s="9"/>
      <c r="R26" s="30"/>
      <c r="S26" s="31" t="s">
        <v>104</v>
      </c>
      <c r="T26" s="32" t="s">
        <v>13</v>
      </c>
      <c r="U26" s="32" t="s">
        <v>14</v>
      </c>
      <c r="V26" s="32" t="s">
        <v>13</v>
      </c>
      <c r="W26" s="32" t="s">
        <v>15</v>
      </c>
      <c r="X26" s="32" t="s">
        <v>16</v>
      </c>
      <c r="Y26" s="33" t="s">
        <v>17</v>
      </c>
      <c r="Z26" s="11"/>
      <c r="AA26" s="11"/>
      <c r="CW26" s="34" t="s">
        <v>105</v>
      </c>
      <c r="CX26" s="35" t="s">
        <v>106</v>
      </c>
    </row>
    <row r="27" spans="2:102" s="4" customFormat="1" ht="15" customHeight="1" x14ac:dyDescent="0.2">
      <c r="B27" s="6"/>
      <c r="C27" s="19"/>
      <c r="D27" s="21">
        <f t="shared" si="0"/>
        <v>2</v>
      </c>
      <c r="E27" s="21" t="s">
        <v>67</v>
      </c>
      <c r="F27" s="39">
        <v>42640</v>
      </c>
      <c r="G27" s="40" t="s">
        <v>69</v>
      </c>
      <c r="H27" s="20"/>
      <c r="I27" s="41">
        <v>1</v>
      </c>
      <c r="J27" s="41" t="s">
        <v>25</v>
      </c>
      <c r="K27" s="41">
        <v>1</v>
      </c>
      <c r="L27" s="20"/>
      <c r="M27" s="42" t="s">
        <v>94</v>
      </c>
      <c r="N27" s="42">
        <f>VLOOKUP(G27,[1]teams!$B$3:$C$34,2,FALSE)</f>
        <v>0</v>
      </c>
      <c r="O27" s="22"/>
      <c r="P27" s="7"/>
      <c r="Q27" s="9"/>
      <c r="R27" s="30"/>
      <c r="S27" s="36" t="str">
        <f>VLOOKUP(1,'[1]Dummy Table'!$DD$16:$DE$19,2,FALSE)</f>
        <v>Bayern Munchen</v>
      </c>
      <c r="T27" s="37" t="e">
        <f>SUM(U27:W27)</f>
        <v>#VALUE!</v>
      </c>
      <c r="U27" s="37" t="e">
        <f>SUMIF('[1]Dummy Table'!B$16:B$19,'10Ruud'!S27,'[1]Dummy Table'!Q$16:Q$19)</f>
        <v>#VALUE!</v>
      </c>
      <c r="V27" s="37" t="e">
        <f>SUMIF('[1]Dummy Table'!B$16:B$19,'10Ruud'!S27,'[1]Dummy Table'!R$16:R$19)</f>
        <v>#VALUE!</v>
      </c>
      <c r="W27" s="37" t="e">
        <f>SUMIF('[1]Dummy Table'!B$16:B$19,'10Ruud'!S27,'[1]Dummy Table'!S$16:S$19)</f>
        <v>#VALUE!</v>
      </c>
      <c r="X27" s="37" t="e">
        <f>CONCATENATE(SUMIF('[1]Dummy Table'!B$16:B$19,'10Ruud'!S27,'[1]Dummy Table'!T$16:T$19)," - ",SUMIF('[1]Dummy Table'!B$16:B$19,'10Ruud'!S27,'[1]Dummy Table'!U$16:U$19))</f>
        <v>#VALUE!</v>
      </c>
      <c r="Y27" s="38" t="e">
        <f>U27*3+V27*1</f>
        <v>#VALUE!</v>
      </c>
      <c r="Z27" s="11"/>
      <c r="AA27" s="11"/>
      <c r="CW27" s="34" t="s">
        <v>107</v>
      </c>
      <c r="CX27" s="35" t="s">
        <v>108</v>
      </c>
    </row>
    <row r="28" spans="2:102" s="4" customFormat="1" ht="15" customHeight="1" x14ac:dyDescent="0.2">
      <c r="B28" s="6"/>
      <c r="C28" s="19"/>
      <c r="D28" s="21">
        <f t="shared" si="0"/>
        <v>2</v>
      </c>
      <c r="E28" s="21" t="s">
        <v>62</v>
      </c>
      <c r="F28" s="39">
        <v>42640</v>
      </c>
      <c r="G28" s="40" t="s">
        <v>73</v>
      </c>
      <c r="H28" s="20"/>
      <c r="I28" s="41">
        <v>0</v>
      </c>
      <c r="J28" s="41" t="s">
        <v>25</v>
      </c>
      <c r="K28" s="41">
        <v>1</v>
      </c>
      <c r="L28" s="20"/>
      <c r="M28" s="42" t="s">
        <v>63</v>
      </c>
      <c r="N28" s="42">
        <f>VLOOKUP(G28,[1]teams!$B$3:$C$34,2,FALSE)</f>
        <v>0</v>
      </c>
      <c r="O28" s="22"/>
      <c r="P28" s="7"/>
      <c r="Q28" s="9"/>
      <c r="R28" s="30"/>
      <c r="S28" s="43" t="str">
        <f>VLOOKUP(2,'[1]Dummy Table'!$DD$16:$DE$19,2,FALSE)</f>
        <v>PSV</v>
      </c>
      <c r="T28" s="8" t="e">
        <f>SUM(U28:W28)</f>
        <v>#VALUE!</v>
      </c>
      <c r="U28" s="8" t="e">
        <f>SUMIF('[1]Dummy Table'!B$16:B$19,'10Ruud'!S28,'[1]Dummy Table'!Q$16:Q$19)</f>
        <v>#VALUE!</v>
      </c>
      <c r="V28" s="8" t="e">
        <f>SUMIF('[1]Dummy Table'!B$16:B$19,'10Ruud'!S28,'[1]Dummy Table'!R$16:R$19)</f>
        <v>#VALUE!</v>
      </c>
      <c r="W28" s="8" t="e">
        <f>SUMIF('[1]Dummy Table'!B$16:B$19,'10Ruud'!S28,'[1]Dummy Table'!S$16:S$19)</f>
        <v>#VALUE!</v>
      </c>
      <c r="X28" s="8" t="e">
        <f>CONCATENATE(SUMIF('[1]Dummy Table'!B$16:B$19,'10Ruud'!S28,'[1]Dummy Table'!T$16:T$19)," - ",SUMIF('[1]Dummy Table'!B$16:B$19,'10Ruud'!S28,'[1]Dummy Table'!U$16:U$19))</f>
        <v>#VALUE!</v>
      </c>
      <c r="Y28" s="44" t="e">
        <f>U28*3+V28*1</f>
        <v>#VALUE!</v>
      </c>
      <c r="Z28" s="11"/>
      <c r="AA28" s="11"/>
      <c r="CW28" s="34" t="s">
        <v>109</v>
      </c>
      <c r="CX28" s="35" t="s">
        <v>110</v>
      </c>
    </row>
    <row r="29" spans="2:102" s="4" customFormat="1" ht="15" customHeight="1" x14ac:dyDescent="0.2">
      <c r="B29" s="6"/>
      <c r="C29" s="19"/>
      <c r="D29" s="21">
        <f t="shared" si="0"/>
        <v>2</v>
      </c>
      <c r="E29" s="21" t="s">
        <v>76</v>
      </c>
      <c r="F29" s="39">
        <v>42640</v>
      </c>
      <c r="G29" s="40" t="s">
        <v>82</v>
      </c>
      <c r="H29" s="20"/>
      <c r="I29" s="41">
        <v>1</v>
      </c>
      <c r="J29" s="41" t="s">
        <v>25</v>
      </c>
      <c r="K29" s="41">
        <v>2</v>
      </c>
      <c r="L29" s="20"/>
      <c r="M29" s="42" t="s">
        <v>77</v>
      </c>
      <c r="N29" s="42">
        <f>VLOOKUP(G29,[1]teams!$B$3:$C$34,2,FALSE)</f>
        <v>0</v>
      </c>
      <c r="O29" s="22"/>
      <c r="P29" s="7"/>
      <c r="Q29" s="9"/>
      <c r="R29" s="30"/>
      <c r="S29" s="43" t="str">
        <f>VLOOKUP(3,'[1]Dummy Table'!$DD$16:$DE$19,2,FALSE)</f>
        <v>Atl. Madrid</v>
      </c>
      <c r="T29" s="8" t="e">
        <f>SUM(U29:W29)</f>
        <v>#VALUE!</v>
      </c>
      <c r="U29" s="8" t="e">
        <f>SUMIF('[1]Dummy Table'!B$16:B$19,'10Ruud'!S29,'[1]Dummy Table'!Q$16:Q$19)</f>
        <v>#VALUE!</v>
      </c>
      <c r="V29" s="8" t="e">
        <f>SUMIF('[1]Dummy Table'!B$16:B$19,'10Ruud'!S29,'[1]Dummy Table'!R$16:R$19)</f>
        <v>#VALUE!</v>
      </c>
      <c r="W29" s="8" t="e">
        <f>SUMIF('[1]Dummy Table'!B$16:B$19,'10Ruud'!S29,'[1]Dummy Table'!S$16:S$19)</f>
        <v>#VALUE!</v>
      </c>
      <c r="X29" s="8" t="e">
        <f>CONCATENATE(SUMIF('[1]Dummy Table'!B$16:B$19,'10Ruud'!S29,'[1]Dummy Table'!T$16:T$19)," - ",SUMIF('[1]Dummy Table'!B$16:B$19,'10Ruud'!S29,'[1]Dummy Table'!U$16:U$19))</f>
        <v>#VALUE!</v>
      </c>
      <c r="Y29" s="44" t="e">
        <f>U29*3+V29*1</f>
        <v>#VALUE!</v>
      </c>
      <c r="Z29" s="11"/>
      <c r="AA29" s="11"/>
      <c r="CW29" s="34" t="s">
        <v>111</v>
      </c>
      <c r="CX29" s="35" t="s">
        <v>112</v>
      </c>
    </row>
    <row r="30" spans="2:102" s="4" customFormat="1" ht="15" customHeight="1" x14ac:dyDescent="0.2">
      <c r="B30" s="6"/>
      <c r="C30" s="19"/>
      <c r="D30" s="21">
        <f t="shared" si="0"/>
        <v>2</v>
      </c>
      <c r="E30" s="21" t="s">
        <v>67</v>
      </c>
      <c r="F30" s="39">
        <v>42640</v>
      </c>
      <c r="G30" s="40" t="s">
        <v>95</v>
      </c>
      <c r="H30" s="20"/>
      <c r="I30" s="41">
        <v>1</v>
      </c>
      <c r="J30" s="41" t="s">
        <v>25</v>
      </c>
      <c r="K30" s="41">
        <v>2</v>
      </c>
      <c r="L30" s="20"/>
      <c r="M30" s="42" t="s">
        <v>68</v>
      </c>
      <c r="N30" s="42">
        <f>VLOOKUP(G30,[1]teams!$B$3:$C$34,2,FALSE)</f>
        <v>0</v>
      </c>
      <c r="O30" s="22"/>
      <c r="P30" s="7"/>
      <c r="Q30" s="9"/>
      <c r="R30" s="30"/>
      <c r="S30" s="45" t="str">
        <f>VLOOKUP(4,'[1]Dummy Table'!$DD$16:$DE$19,2,FALSE)</f>
        <v>Rostov</v>
      </c>
      <c r="T30" s="46" t="e">
        <f>SUM(U30:W30)</f>
        <v>#VALUE!</v>
      </c>
      <c r="U30" s="46" t="e">
        <f>SUMIF('[1]Dummy Table'!B$16:B$19,'10Ruud'!S30,'[1]Dummy Table'!Q$16:Q$19)</f>
        <v>#VALUE!</v>
      </c>
      <c r="V30" s="46" t="e">
        <f>SUMIF('[1]Dummy Table'!B$16:B$19,'10Ruud'!S30,'[1]Dummy Table'!R$16:R$19)</f>
        <v>#VALUE!</v>
      </c>
      <c r="W30" s="46" t="e">
        <f>SUMIF('[1]Dummy Table'!B$16:B$19,'10Ruud'!S30,'[1]Dummy Table'!S$16:S$19)</f>
        <v>#VALUE!</v>
      </c>
      <c r="X30" s="46" t="e">
        <f>CONCATENATE(SUMIF('[1]Dummy Table'!B$16:B$19,'10Ruud'!S30,'[1]Dummy Table'!T$16:T$19)," - ",SUMIF('[1]Dummy Table'!B$16:B$19,'10Ruud'!S30,'[1]Dummy Table'!U$16:U$19))</f>
        <v>#VALUE!</v>
      </c>
      <c r="Y30" s="47" t="e">
        <f>U30*3+V30*1</f>
        <v>#VALUE!</v>
      </c>
      <c r="Z30" s="11"/>
      <c r="AA30" s="11"/>
      <c r="CW30" s="34" t="s">
        <v>113</v>
      </c>
      <c r="CX30" s="35" t="s">
        <v>114</v>
      </c>
    </row>
    <row r="31" spans="2:102" s="4" customFormat="1" ht="15" customHeight="1" x14ac:dyDescent="0.2">
      <c r="B31" s="6"/>
      <c r="C31" s="19"/>
      <c r="D31" s="21">
        <f t="shared" si="0"/>
        <v>2</v>
      </c>
      <c r="E31" s="21" t="s">
        <v>34</v>
      </c>
      <c r="F31" s="39">
        <v>42641</v>
      </c>
      <c r="G31" s="40" t="s">
        <v>36</v>
      </c>
      <c r="H31" s="20"/>
      <c r="I31" s="41">
        <v>1</v>
      </c>
      <c r="J31" s="41" t="s">
        <v>25</v>
      </c>
      <c r="K31" s="41">
        <v>0</v>
      </c>
      <c r="L31" s="20"/>
      <c r="M31" s="42" t="s">
        <v>58</v>
      </c>
      <c r="N31" s="42">
        <f>VLOOKUP(G31,[1]teams!$B$3:$C$34,2,FALSE)</f>
        <v>0</v>
      </c>
      <c r="O31" s="22"/>
      <c r="P31" s="7"/>
      <c r="Q31" s="9"/>
      <c r="R31" s="30"/>
      <c r="S31" s="7"/>
      <c r="T31" s="7"/>
      <c r="U31" s="7"/>
      <c r="V31" s="7"/>
      <c r="W31" s="7"/>
      <c r="X31" s="7"/>
      <c r="Y31" s="7"/>
      <c r="Z31" s="11"/>
      <c r="AA31" s="11"/>
      <c r="CW31" s="34" t="s">
        <v>115</v>
      </c>
      <c r="CX31" s="35" t="s">
        <v>116</v>
      </c>
    </row>
    <row r="32" spans="2:102" s="4" customFormat="1" ht="15" customHeight="1" x14ac:dyDescent="0.2">
      <c r="B32" s="6"/>
      <c r="C32" s="19"/>
      <c r="D32" s="21">
        <f t="shared" si="0"/>
        <v>2</v>
      </c>
      <c r="E32" s="21" t="s">
        <v>23</v>
      </c>
      <c r="F32" s="39">
        <v>42641</v>
      </c>
      <c r="G32" s="40" t="s">
        <v>50</v>
      </c>
      <c r="H32" s="20"/>
      <c r="I32" s="41">
        <v>1</v>
      </c>
      <c r="J32" s="41" t="s">
        <v>25</v>
      </c>
      <c r="K32" s="41">
        <v>1</v>
      </c>
      <c r="L32" s="20"/>
      <c r="M32" s="42" t="s">
        <v>24</v>
      </c>
      <c r="N32" s="42">
        <f>VLOOKUP(G32,[1]teams!$B$3:$C$34,2,FALSE)</f>
        <v>0</v>
      </c>
      <c r="O32" s="22"/>
      <c r="P32" s="7"/>
      <c r="Q32" s="9"/>
      <c r="R32" s="30"/>
      <c r="S32" s="7"/>
      <c r="T32" s="7"/>
      <c r="U32" s="7"/>
      <c r="V32" s="7"/>
      <c r="W32" s="7"/>
      <c r="X32" s="7"/>
      <c r="Y32" s="7"/>
      <c r="Z32" s="11"/>
      <c r="AA32" s="11"/>
      <c r="CW32" s="48"/>
      <c r="CX32" s="35" t="s">
        <v>117</v>
      </c>
    </row>
    <row r="33" spans="2:102" s="4" customFormat="1" ht="15" customHeight="1" x14ac:dyDescent="0.2">
      <c r="B33" s="6"/>
      <c r="C33" s="19"/>
      <c r="D33" s="21">
        <f t="shared" si="0"/>
        <v>2</v>
      </c>
      <c r="E33" s="21" t="s">
        <v>39</v>
      </c>
      <c r="F33" s="39">
        <v>42641</v>
      </c>
      <c r="G33" s="40" t="s">
        <v>42</v>
      </c>
      <c r="H33" s="20"/>
      <c r="I33" s="41">
        <v>0</v>
      </c>
      <c r="J33" s="41" t="s">
        <v>25</v>
      </c>
      <c r="K33" s="41">
        <v>1</v>
      </c>
      <c r="L33" s="20"/>
      <c r="M33" s="42" t="s">
        <v>54</v>
      </c>
      <c r="N33" s="42">
        <f>VLOOKUP(G33,[1]teams!$B$3:$C$34,2,FALSE)</f>
        <v>0</v>
      </c>
      <c r="O33" s="22"/>
      <c r="P33" s="7"/>
      <c r="Q33" s="9"/>
      <c r="R33" s="30"/>
      <c r="S33" s="31" t="s">
        <v>118</v>
      </c>
      <c r="T33" s="32" t="s">
        <v>13</v>
      </c>
      <c r="U33" s="32" t="s">
        <v>14</v>
      </c>
      <c r="V33" s="32" t="s">
        <v>13</v>
      </c>
      <c r="W33" s="32" t="s">
        <v>15</v>
      </c>
      <c r="X33" s="32" t="s">
        <v>16</v>
      </c>
      <c r="Y33" s="33" t="s">
        <v>17</v>
      </c>
      <c r="Z33" s="11"/>
      <c r="AA33" s="11"/>
      <c r="CW33" s="48"/>
      <c r="CX33" s="35" t="s">
        <v>119</v>
      </c>
    </row>
    <row r="34" spans="2:102" s="4" customFormat="1" ht="15" customHeight="1" x14ac:dyDescent="0.2">
      <c r="B34" s="6"/>
      <c r="C34" s="19"/>
      <c r="D34" s="21">
        <f t="shared" si="0"/>
        <v>2</v>
      </c>
      <c r="E34" s="21" t="s">
        <v>34</v>
      </c>
      <c r="F34" s="39">
        <v>42641</v>
      </c>
      <c r="G34" s="40" t="s">
        <v>59</v>
      </c>
      <c r="H34" s="20"/>
      <c r="I34" s="41">
        <v>2</v>
      </c>
      <c r="J34" s="41" t="s">
        <v>25</v>
      </c>
      <c r="K34" s="41">
        <v>1</v>
      </c>
      <c r="L34" s="20"/>
      <c r="M34" s="42" t="s">
        <v>35</v>
      </c>
      <c r="N34" s="42">
        <f>VLOOKUP(G34,[1]teams!$B$3:$C$34,2,FALSE)</f>
        <v>0</v>
      </c>
      <c r="O34" s="22"/>
      <c r="P34" s="7"/>
      <c r="Q34" s="9"/>
      <c r="R34" s="30"/>
      <c r="S34" s="36" t="str">
        <f>VLOOKUP(1,'[1]Dummy Table'!$DD$20:$DE$23,2,FALSE)</f>
        <v>CSKA</v>
      </c>
      <c r="T34" s="37" t="e">
        <f>SUM(U34:W34)</f>
        <v>#VALUE!</v>
      </c>
      <c r="U34" s="37" t="e">
        <f>SUMIF('[1]Dummy Table'!B$20:B$23,'10Ruud'!S34,'[1]Dummy Table'!Q$20:Q$23)</f>
        <v>#VALUE!</v>
      </c>
      <c r="V34" s="37" t="e">
        <f>SUMIF('[1]Dummy Table'!B$20:B$23,'10Ruud'!S34,'[1]Dummy Table'!R$20:R$23)</f>
        <v>#VALUE!</v>
      </c>
      <c r="W34" s="37" t="e">
        <f>SUMIF('[1]Dummy Table'!B$20:B$23,'10Ruud'!S34,'[1]Dummy Table'!S$20:S$23)</f>
        <v>#VALUE!</v>
      </c>
      <c r="X34" s="37" t="e">
        <f>CONCATENATE(SUMIF('[1]Dummy Table'!B$20:B$23,'10Ruud'!S34,'[1]Dummy Table'!T$20:T$23)," - ",SUMIF('[1]Dummy Table'!B$20:B$23,'10Ruud'!S34,'[1]Dummy Table'!U$20:U$23))</f>
        <v>#VALUE!</v>
      </c>
      <c r="Y34" s="38" t="e">
        <f>U34*3+V34*1</f>
        <v>#VALUE!</v>
      </c>
      <c r="Z34" s="11"/>
      <c r="AA34" s="11"/>
      <c r="CW34" s="5"/>
      <c r="CX34" s="35" t="s">
        <v>120</v>
      </c>
    </row>
    <row r="35" spans="2:102" s="4" customFormat="1" ht="15" customHeight="1" x14ac:dyDescent="0.2">
      <c r="B35" s="6"/>
      <c r="C35" s="19"/>
      <c r="D35" s="21">
        <f t="shared" si="0"/>
        <v>2</v>
      </c>
      <c r="E35" s="21" t="s">
        <v>23</v>
      </c>
      <c r="F35" s="39">
        <v>42641</v>
      </c>
      <c r="G35" s="40" t="s">
        <v>26</v>
      </c>
      <c r="H35" s="20"/>
      <c r="I35" s="41">
        <v>0</v>
      </c>
      <c r="J35" s="41" t="s">
        <v>25</v>
      </c>
      <c r="K35" s="41">
        <v>0</v>
      </c>
      <c r="L35" s="20"/>
      <c r="M35" s="42" t="s">
        <v>49</v>
      </c>
      <c r="N35" s="42">
        <f>VLOOKUP(G35,[1]teams!$B$3:$C$34,2,FALSE)</f>
        <v>0</v>
      </c>
      <c r="O35" s="22"/>
      <c r="P35" s="7"/>
      <c r="Q35" s="49"/>
      <c r="R35" s="50"/>
      <c r="S35" s="43" t="str">
        <f>VLOOKUP(2,'[1]Dummy Table'!$DD$20:$DE$23,2,FALSE)</f>
        <v>Tot. Hotspur</v>
      </c>
      <c r="T35" s="8" t="e">
        <f>SUM(U35:W35)</f>
        <v>#VALUE!</v>
      </c>
      <c r="U35" s="8" t="e">
        <f>SUMIF('[1]Dummy Table'!B$20:B$23,'10Ruud'!S35,'[1]Dummy Table'!Q$20:Q$23)</f>
        <v>#VALUE!</v>
      </c>
      <c r="V35" s="8" t="e">
        <f>SUMIF('[1]Dummy Table'!B$20:B$23,'10Ruud'!S35,'[1]Dummy Table'!R$20:R$23)</f>
        <v>#VALUE!</v>
      </c>
      <c r="W35" s="8" t="e">
        <f>SUMIF('[1]Dummy Table'!B$20:B$23,'10Ruud'!S35,'[1]Dummy Table'!S$20:S$23)</f>
        <v>#VALUE!</v>
      </c>
      <c r="X35" s="8" t="e">
        <f>CONCATENATE(SUMIF('[1]Dummy Table'!B$20:B$23,'10Ruud'!S35,'[1]Dummy Table'!T$20:T$23)," - ",SUMIF('[1]Dummy Table'!B$20:B$23,'10Ruud'!S35,'[1]Dummy Table'!U$20:U$23))</f>
        <v>#VALUE!</v>
      </c>
      <c r="Y35" s="44" t="e">
        <f>U35*3+V35*1</f>
        <v>#VALUE!</v>
      </c>
      <c r="Z35" s="51"/>
      <c r="AA35" s="51"/>
      <c r="CW35" s="5"/>
      <c r="CX35" s="35" t="s">
        <v>121</v>
      </c>
    </row>
    <row r="36" spans="2:102" s="4" customFormat="1" ht="15" customHeight="1" x14ac:dyDescent="0.2">
      <c r="B36" s="6"/>
      <c r="C36" s="19"/>
      <c r="D36" s="21">
        <f t="shared" si="0"/>
        <v>2</v>
      </c>
      <c r="E36" s="21" t="s">
        <v>29</v>
      </c>
      <c r="F36" s="39">
        <v>42641</v>
      </c>
      <c r="G36" s="40" t="s">
        <v>46</v>
      </c>
      <c r="H36" s="20"/>
      <c r="I36" s="41">
        <v>1</v>
      </c>
      <c r="J36" s="41" t="s">
        <v>25</v>
      </c>
      <c r="K36" s="41">
        <v>2</v>
      </c>
      <c r="L36" s="20"/>
      <c r="M36" s="42" t="s">
        <v>30</v>
      </c>
      <c r="N36" s="42">
        <f>VLOOKUP(G36,[1]teams!$B$3:$C$34,2,FALSE)</f>
        <v>0</v>
      </c>
      <c r="O36" s="22"/>
      <c r="P36" s="7"/>
      <c r="Q36" s="52"/>
      <c r="R36" s="53"/>
      <c r="S36" s="43" t="str">
        <f>VLOOKUP(3,'[1]Dummy Table'!$DD$20:$DE$23,2,FALSE)</f>
        <v>Leverkusen</v>
      </c>
      <c r="T36" s="8" t="e">
        <f>SUM(U36:W36)</f>
        <v>#VALUE!</v>
      </c>
      <c r="U36" s="8" t="e">
        <f>SUMIF('[1]Dummy Table'!B$20:B$23,'10Ruud'!S36,'[1]Dummy Table'!Q$20:Q$23)</f>
        <v>#VALUE!</v>
      </c>
      <c r="V36" s="8" t="e">
        <f>SUMIF('[1]Dummy Table'!B$20:B$23,'10Ruud'!S36,'[1]Dummy Table'!R$20:R$23)</f>
        <v>#VALUE!</v>
      </c>
      <c r="W36" s="8" t="e">
        <f>SUMIF('[1]Dummy Table'!B$20:B$23,'10Ruud'!S36,'[1]Dummy Table'!S$20:S$23)</f>
        <v>#VALUE!</v>
      </c>
      <c r="X36" s="8" t="e">
        <f>CONCATENATE(SUMIF('[1]Dummy Table'!B$20:B$23,'10Ruud'!S36,'[1]Dummy Table'!T$20:T$23)," - ",SUMIF('[1]Dummy Table'!B$20:B$23,'10Ruud'!S36,'[1]Dummy Table'!U$20:U$23))</f>
        <v>#VALUE!</v>
      </c>
      <c r="Y36" s="44" t="e">
        <f>U36*3+V36*1</f>
        <v>#VALUE!</v>
      </c>
      <c r="Z36" s="54"/>
      <c r="AA36" s="54"/>
      <c r="CW36" s="5"/>
      <c r="CX36" s="35" t="s">
        <v>122</v>
      </c>
    </row>
    <row r="37" spans="2:102" s="4" customFormat="1" ht="15" customHeight="1" x14ac:dyDescent="0.2">
      <c r="B37" s="6"/>
      <c r="C37" s="19"/>
      <c r="D37" s="21">
        <f t="shared" si="0"/>
        <v>2</v>
      </c>
      <c r="E37" s="21" t="s">
        <v>29</v>
      </c>
      <c r="F37" s="39">
        <v>42641</v>
      </c>
      <c r="G37" s="40" t="s">
        <v>31</v>
      </c>
      <c r="H37" s="20"/>
      <c r="I37" s="41">
        <v>1</v>
      </c>
      <c r="J37" s="41" t="s">
        <v>25</v>
      </c>
      <c r="K37" s="41">
        <v>2</v>
      </c>
      <c r="L37" s="20"/>
      <c r="M37" s="42" t="s">
        <v>45</v>
      </c>
      <c r="N37" s="42">
        <f>VLOOKUP(G37,[1]teams!$B$3:$C$34,2,FALSE)</f>
        <v>0</v>
      </c>
      <c r="O37" s="22"/>
      <c r="P37" s="7"/>
      <c r="Q37" s="52"/>
      <c r="R37" s="53"/>
      <c r="S37" s="45" t="str">
        <f>VLOOKUP(4,'[1]Dummy Table'!$DD$20:$DE$23,2,FALSE)</f>
        <v>Monaco</v>
      </c>
      <c r="T37" s="46" t="e">
        <f>SUM(U37:W37)</f>
        <v>#VALUE!</v>
      </c>
      <c r="U37" s="46" t="e">
        <f>SUMIF('[1]Dummy Table'!B$20:B$23,'10Ruud'!S37,'[1]Dummy Table'!Q$20:Q$23)</f>
        <v>#VALUE!</v>
      </c>
      <c r="V37" s="46" t="e">
        <f>SUMIF('[1]Dummy Table'!B$20:B$23,'10Ruud'!S37,'[1]Dummy Table'!R$20:R$23)</f>
        <v>#VALUE!</v>
      </c>
      <c r="W37" s="46" t="e">
        <f>SUMIF('[1]Dummy Table'!B$20:B$23,'10Ruud'!S37,'[1]Dummy Table'!S$20:S$23)</f>
        <v>#VALUE!</v>
      </c>
      <c r="X37" s="46" t="e">
        <f>CONCATENATE(SUMIF('[1]Dummy Table'!B$20:B$23,'10Ruud'!S37,'[1]Dummy Table'!T$20:T$23)," - ",SUMIF('[1]Dummy Table'!B$20:B$23,'10Ruud'!S37,'[1]Dummy Table'!U$20:U$23))</f>
        <v>#VALUE!</v>
      </c>
      <c r="Y37" s="47" t="e">
        <f>U37*3+V37*1</f>
        <v>#VALUE!</v>
      </c>
      <c r="Z37" s="54"/>
      <c r="AA37" s="54"/>
      <c r="CW37" s="5"/>
      <c r="CX37" s="35" t="s">
        <v>123</v>
      </c>
    </row>
    <row r="38" spans="2:102" s="4" customFormat="1" ht="15" customHeight="1" x14ac:dyDescent="0.2">
      <c r="B38" s="6"/>
      <c r="C38" s="19"/>
      <c r="D38" s="21">
        <f t="shared" si="0"/>
        <v>2</v>
      </c>
      <c r="E38" s="21" t="s">
        <v>39</v>
      </c>
      <c r="F38" s="39">
        <v>42641</v>
      </c>
      <c r="G38" s="40" t="s">
        <v>55</v>
      </c>
      <c r="H38" s="20"/>
      <c r="I38" s="41">
        <v>2</v>
      </c>
      <c r="J38" s="41" t="s">
        <v>25</v>
      </c>
      <c r="K38" s="41">
        <v>1</v>
      </c>
      <c r="L38" s="20"/>
      <c r="M38" s="42" t="s">
        <v>40</v>
      </c>
      <c r="N38" s="42">
        <f>VLOOKUP(G38,[1]teams!$B$3:$C$34,2,FALSE)</f>
        <v>0</v>
      </c>
      <c r="O38" s="22"/>
      <c r="P38" s="7"/>
      <c r="Q38" s="52"/>
      <c r="R38" s="53"/>
      <c r="S38" s="55"/>
      <c r="T38" s="55"/>
      <c r="U38" s="55"/>
      <c r="V38" s="55"/>
      <c r="W38" s="55"/>
      <c r="X38" s="55"/>
      <c r="Y38" s="55"/>
      <c r="Z38" s="54"/>
      <c r="AA38" s="54"/>
      <c r="CW38" s="5"/>
      <c r="CX38" s="35" t="s">
        <v>124</v>
      </c>
    </row>
    <row r="39" spans="2:102" s="4" customFormat="1" ht="15" customHeight="1" x14ac:dyDescent="0.2">
      <c r="B39" s="6"/>
      <c r="C39" s="19"/>
      <c r="D39" s="21">
        <f t="shared" si="0"/>
        <v>3</v>
      </c>
      <c r="E39" s="21" t="s">
        <v>13</v>
      </c>
      <c r="F39" s="56">
        <v>42661</v>
      </c>
      <c r="G39" s="40" t="s">
        <v>91</v>
      </c>
      <c r="H39" s="20"/>
      <c r="I39" s="41">
        <v>1</v>
      </c>
      <c r="J39" s="41" t="s">
        <v>25</v>
      </c>
      <c r="K39" s="41">
        <v>0</v>
      </c>
      <c r="L39" s="20"/>
      <c r="M39" s="42" t="s">
        <v>87</v>
      </c>
      <c r="N39" s="42">
        <f>VLOOKUP(G39,[1]teams!$B$3:$C$34,2,FALSE)</f>
        <v>0</v>
      </c>
      <c r="O39" s="22"/>
      <c r="P39" s="7"/>
      <c r="Q39" s="52"/>
      <c r="R39" s="53"/>
      <c r="S39" s="55"/>
      <c r="T39" s="55"/>
      <c r="U39" s="55"/>
      <c r="V39" s="55"/>
      <c r="W39" s="55"/>
      <c r="X39" s="55"/>
      <c r="Y39" s="55"/>
      <c r="Z39" s="54"/>
      <c r="AA39" s="54"/>
      <c r="CW39" s="5"/>
      <c r="CX39" s="35" t="s">
        <v>125</v>
      </c>
    </row>
    <row r="40" spans="2:102" s="4" customFormat="1" ht="15" customHeight="1" x14ac:dyDescent="0.2">
      <c r="B40" s="6"/>
      <c r="C40" s="19"/>
      <c r="D40" s="21">
        <f t="shared" si="0"/>
        <v>3</v>
      </c>
      <c r="E40" s="21" t="s">
        <v>67</v>
      </c>
      <c r="F40" s="56">
        <v>42661</v>
      </c>
      <c r="G40" s="40" t="s">
        <v>90</v>
      </c>
      <c r="H40" s="20"/>
      <c r="I40" s="41">
        <v>1</v>
      </c>
      <c r="J40" s="41" t="s">
        <v>25</v>
      </c>
      <c r="K40" s="41">
        <v>2</v>
      </c>
      <c r="L40" s="20"/>
      <c r="M40" s="42" t="s">
        <v>86</v>
      </c>
      <c r="N40" s="42">
        <f>VLOOKUP(G40,[1]teams!$B$3:$C$34,2,FALSE)</f>
        <v>0</v>
      </c>
      <c r="O40" s="22"/>
      <c r="P40" s="7"/>
      <c r="Q40" s="52"/>
      <c r="R40" s="53"/>
      <c r="S40" s="31" t="s">
        <v>126</v>
      </c>
      <c r="T40" s="32" t="s">
        <v>13</v>
      </c>
      <c r="U40" s="32" t="s">
        <v>14</v>
      </c>
      <c r="V40" s="32" t="s">
        <v>13</v>
      </c>
      <c r="W40" s="32" t="s">
        <v>15</v>
      </c>
      <c r="X40" s="32" t="s">
        <v>16</v>
      </c>
      <c r="Y40" s="33" t="s">
        <v>17</v>
      </c>
      <c r="Z40" s="54"/>
      <c r="AA40" s="54"/>
      <c r="CW40" s="5"/>
      <c r="CX40" s="35" t="s">
        <v>127</v>
      </c>
    </row>
    <row r="41" spans="2:102" s="4" customFormat="1" ht="15" customHeight="1" x14ac:dyDescent="0.2">
      <c r="B41" s="6"/>
      <c r="C41" s="19"/>
      <c r="D41" s="21">
        <f t="shared" si="0"/>
        <v>3</v>
      </c>
      <c r="E41" s="21" t="s">
        <v>76</v>
      </c>
      <c r="F41" s="56">
        <v>42661</v>
      </c>
      <c r="G41" s="40" t="s">
        <v>94</v>
      </c>
      <c r="H41" s="20"/>
      <c r="I41" s="41">
        <v>1</v>
      </c>
      <c r="J41" s="41" t="s">
        <v>25</v>
      </c>
      <c r="K41" s="41">
        <v>1</v>
      </c>
      <c r="L41" s="20"/>
      <c r="M41" s="42" t="s">
        <v>68</v>
      </c>
      <c r="N41" s="42">
        <f>VLOOKUP(G41,[1]teams!$B$3:$C$34,2,FALSE)</f>
        <v>0</v>
      </c>
      <c r="O41" s="22"/>
      <c r="P41" s="7"/>
      <c r="Q41" s="52"/>
      <c r="R41" s="53"/>
      <c r="S41" s="36" t="str">
        <f>VLOOKUP(1,'[1]Dummy Table'!$DD$24:$DE$27,2,FALSE)</f>
        <v>Real Madrid</v>
      </c>
      <c r="T41" s="37" t="e">
        <f>SUM(U41:W41)</f>
        <v>#VALUE!</v>
      </c>
      <c r="U41" s="37" t="e">
        <f>SUMIF('[1]Dummy Table'!B$24:B$27,'10Ruud'!S41,'[1]Dummy Table'!Q$24:Q$27)</f>
        <v>#VALUE!</v>
      </c>
      <c r="V41" s="37" t="e">
        <f>SUMIF('[1]Dummy Table'!B$24:B$27,'10Ruud'!S41,'[1]Dummy Table'!R$24:R$27)</f>
        <v>#VALUE!</v>
      </c>
      <c r="W41" s="37" t="e">
        <f>SUMIF('[1]Dummy Table'!B$24:B$27,'10Ruud'!S41,'[1]Dummy Table'!S$24:S$27)</f>
        <v>#VALUE!</v>
      </c>
      <c r="X41" s="37" t="e">
        <f>CONCATENATE(SUMIF('[1]Dummy Table'!B$24:B$27,'10Ruud'!S41,'[1]Dummy Table'!T$24:T$27)," - ",SUMIF('[1]Dummy Table'!B$24:B$27,'10Ruud'!S41,'[1]Dummy Table'!U$24:U$27))</f>
        <v>#VALUE!</v>
      </c>
      <c r="Y41" s="38" t="e">
        <f>U41*3+V41*1</f>
        <v>#VALUE!</v>
      </c>
      <c r="Z41" s="54"/>
      <c r="AA41" s="54"/>
      <c r="CW41" s="5"/>
      <c r="CX41" s="35" t="s">
        <v>128</v>
      </c>
    </row>
    <row r="42" spans="2:102" s="4" customFormat="1" ht="15" customHeight="1" x14ac:dyDescent="0.2">
      <c r="B42" s="6"/>
      <c r="C42" s="19"/>
      <c r="D42" s="21">
        <f t="shared" si="0"/>
        <v>3</v>
      </c>
      <c r="E42" s="21" t="s">
        <v>13</v>
      </c>
      <c r="F42" s="56">
        <v>42661</v>
      </c>
      <c r="G42" s="40" t="s">
        <v>78</v>
      </c>
      <c r="H42" s="20"/>
      <c r="I42" s="41">
        <v>1</v>
      </c>
      <c r="J42" s="41" t="s">
        <v>25</v>
      </c>
      <c r="K42" s="41">
        <v>1</v>
      </c>
      <c r="L42" s="20"/>
      <c r="M42" s="42" t="s">
        <v>82</v>
      </c>
      <c r="N42" s="42">
        <f>VLOOKUP(G42,[1]teams!$B$3:$C$34,2,FALSE)</f>
        <v>0</v>
      </c>
      <c r="O42" s="22"/>
      <c r="P42" s="7"/>
      <c r="Q42" s="52"/>
      <c r="R42" s="53"/>
      <c r="S42" s="43" t="str">
        <f>VLOOKUP(2,'[1]Dummy Table'!$DD$24:$DE$27,2,FALSE)</f>
        <v>Bor. Dortmund</v>
      </c>
      <c r="T42" s="8" t="e">
        <f>SUM(U42:W42)</f>
        <v>#VALUE!</v>
      </c>
      <c r="U42" s="8" t="e">
        <f>SUMIF('[1]Dummy Table'!B$24:B$27,'10Ruud'!S42,'[1]Dummy Table'!Q$24:Q$27)</f>
        <v>#VALUE!</v>
      </c>
      <c r="V42" s="8" t="e">
        <f>SUMIF('[1]Dummy Table'!B$24:B$27,'10Ruud'!S42,'[1]Dummy Table'!R$24:R$27)</f>
        <v>#VALUE!</v>
      </c>
      <c r="W42" s="8" t="e">
        <f>SUMIF('[1]Dummy Table'!B$24:B$27,'10Ruud'!S42,'[1]Dummy Table'!S$24:S$27)</f>
        <v>#VALUE!</v>
      </c>
      <c r="X42" s="8" t="e">
        <f>CONCATENATE(SUMIF('[1]Dummy Table'!B$24:B$27,'10Ruud'!S42,'[1]Dummy Table'!T$24:T$27)," - ",SUMIF('[1]Dummy Table'!B$24:B$27,'10Ruud'!S42,'[1]Dummy Table'!U$24:U$27))</f>
        <v>#VALUE!</v>
      </c>
      <c r="Y42" s="44" t="e">
        <f>U42*3+V42*1</f>
        <v>#VALUE!</v>
      </c>
      <c r="Z42" s="54"/>
      <c r="AA42" s="54"/>
      <c r="CW42" s="5"/>
      <c r="CX42" s="35" t="s">
        <v>129</v>
      </c>
    </row>
    <row r="43" spans="2:102" s="4" customFormat="1" ht="15" customHeight="1" x14ac:dyDescent="0.2">
      <c r="B43" s="6"/>
      <c r="C43" s="19"/>
      <c r="D43" s="21">
        <f t="shared" si="0"/>
        <v>3</v>
      </c>
      <c r="E43" s="21" t="s">
        <v>62</v>
      </c>
      <c r="F43" s="56">
        <v>42661</v>
      </c>
      <c r="G43" s="40" t="s">
        <v>73</v>
      </c>
      <c r="H43" s="20"/>
      <c r="I43" s="41">
        <v>1</v>
      </c>
      <c r="J43" s="41" t="s">
        <v>25</v>
      </c>
      <c r="K43" s="41">
        <v>1</v>
      </c>
      <c r="L43" s="20"/>
      <c r="M43" s="42" t="s">
        <v>64</v>
      </c>
      <c r="N43" s="42">
        <f>VLOOKUP(G43,[1]teams!$B$3:$C$34,2,FALSE)</f>
        <v>0</v>
      </c>
      <c r="O43" s="22"/>
      <c r="P43" s="7"/>
      <c r="Q43" s="52"/>
      <c r="R43" s="53"/>
      <c r="S43" s="43" t="str">
        <f>VLOOKUP(3,'[1]Dummy Table'!$DD$24:$DE$27,2,FALSE)</f>
        <v>Sporting</v>
      </c>
      <c r="T43" s="8" t="e">
        <f>SUM(U43:W43)</f>
        <v>#VALUE!</v>
      </c>
      <c r="U43" s="8" t="e">
        <f>SUMIF('[1]Dummy Table'!B$24:B$27,'10Ruud'!S43,'[1]Dummy Table'!Q$24:Q$27)</f>
        <v>#VALUE!</v>
      </c>
      <c r="V43" s="8" t="e">
        <f>SUMIF('[1]Dummy Table'!B$24:B$27,'10Ruud'!S43,'[1]Dummy Table'!R$24:R$27)</f>
        <v>#VALUE!</v>
      </c>
      <c r="W43" s="8" t="e">
        <f>SUMIF('[1]Dummy Table'!B$24:B$27,'10Ruud'!S43,'[1]Dummy Table'!S$24:S$27)</f>
        <v>#VALUE!</v>
      </c>
      <c r="X43" s="8" t="e">
        <f>CONCATENATE(SUMIF('[1]Dummy Table'!B$24:B$27,'10Ruud'!S43,'[1]Dummy Table'!T$24:T$27)," - ",SUMIF('[1]Dummy Table'!B$24:B$27,'10Ruud'!S43,'[1]Dummy Table'!U$24:U$27))</f>
        <v>#VALUE!</v>
      </c>
      <c r="Y43" s="44" t="e">
        <f>U43*3+V43*1</f>
        <v>#VALUE!</v>
      </c>
      <c r="Z43" s="54"/>
      <c r="AA43" s="54"/>
      <c r="CW43" s="5"/>
      <c r="CX43" s="35" t="s">
        <v>130</v>
      </c>
    </row>
    <row r="44" spans="2:102" s="4" customFormat="1" ht="15" customHeight="1" x14ac:dyDescent="0.2">
      <c r="B44" s="6"/>
      <c r="C44" s="19"/>
      <c r="D44" s="21">
        <f t="shared" si="0"/>
        <v>3</v>
      </c>
      <c r="E44" s="21" t="s">
        <v>76</v>
      </c>
      <c r="F44" s="56">
        <v>42661</v>
      </c>
      <c r="G44" s="40" t="s">
        <v>77</v>
      </c>
      <c r="H44" s="20"/>
      <c r="I44" s="41">
        <v>5</v>
      </c>
      <c r="J44" s="41" t="s">
        <v>25</v>
      </c>
      <c r="K44" s="41">
        <v>0</v>
      </c>
      <c r="L44" s="20"/>
      <c r="M44" s="42" t="s">
        <v>81</v>
      </c>
      <c r="N44" s="42">
        <f>VLOOKUP(G44,[1]teams!$B$3:$C$34,2,FALSE)</f>
        <v>0</v>
      </c>
      <c r="O44" s="22"/>
      <c r="P44" s="7"/>
      <c r="Q44" s="52"/>
      <c r="R44" s="53"/>
      <c r="S44" s="45" t="str">
        <f>VLOOKUP(4,'[1]Dummy Table'!$DD$24:$DE$27,2,FALSE)</f>
        <v>Legia Warschau</v>
      </c>
      <c r="T44" s="46" t="e">
        <f>SUM(U44:W44)</f>
        <v>#VALUE!</v>
      </c>
      <c r="U44" s="46" t="e">
        <f>SUMIF('[1]Dummy Table'!B$24:B$27,'10Ruud'!S44,'[1]Dummy Table'!Q$24:Q$27)</f>
        <v>#VALUE!</v>
      </c>
      <c r="V44" s="46" t="e">
        <f>SUMIF('[1]Dummy Table'!B$24:B$27,'10Ruud'!S44,'[1]Dummy Table'!R$24:R$27)</f>
        <v>#VALUE!</v>
      </c>
      <c r="W44" s="46" t="e">
        <f>SUMIF('[1]Dummy Table'!B$24:B$27,'10Ruud'!S44,'[1]Dummy Table'!S$24:S$27)</f>
        <v>#VALUE!</v>
      </c>
      <c r="X44" s="46" t="e">
        <f>CONCATENATE(SUMIF('[1]Dummy Table'!B$24:B$27,'10Ruud'!S44,'[1]Dummy Table'!T$24:T$27)," - ",SUMIF('[1]Dummy Table'!B$24:B$27,'10Ruud'!S44,'[1]Dummy Table'!U$24:U$27))</f>
        <v>#VALUE!</v>
      </c>
      <c r="Y44" s="47" t="e">
        <f>U44*3+V44*1</f>
        <v>#VALUE!</v>
      </c>
      <c r="Z44" s="54"/>
      <c r="AA44" s="54"/>
      <c r="CW44" s="5"/>
      <c r="CX44" s="35" t="s">
        <v>131</v>
      </c>
    </row>
    <row r="45" spans="2:102" s="4" customFormat="1" ht="15" customHeight="1" x14ac:dyDescent="0.2">
      <c r="B45" s="6"/>
      <c r="C45" s="19"/>
      <c r="D45" s="21">
        <f t="shared" si="0"/>
        <v>3</v>
      </c>
      <c r="E45" s="21" t="s">
        <v>67</v>
      </c>
      <c r="F45" s="56">
        <v>42661</v>
      </c>
      <c r="G45" s="40" t="s">
        <v>95</v>
      </c>
      <c r="H45" s="20"/>
      <c r="I45" s="41">
        <v>1</v>
      </c>
      <c r="J45" s="41" t="s">
        <v>25</v>
      </c>
      <c r="K45" s="41">
        <v>1</v>
      </c>
      <c r="L45" s="20"/>
      <c r="M45" s="42" t="s">
        <v>69</v>
      </c>
      <c r="N45" s="42">
        <f>VLOOKUP(G45,[1]teams!$B$3:$C$34,2,FALSE)</f>
        <v>0</v>
      </c>
      <c r="O45" s="22"/>
      <c r="P45" s="7"/>
      <c r="Q45" s="52"/>
      <c r="R45" s="53"/>
      <c r="S45" s="55"/>
      <c r="T45" s="55"/>
      <c r="U45" s="55"/>
      <c r="V45" s="55"/>
      <c r="W45" s="55"/>
      <c r="X45" s="55"/>
      <c r="Y45" s="55"/>
      <c r="Z45" s="54"/>
      <c r="AA45" s="54"/>
      <c r="CW45" s="5"/>
      <c r="CX45" s="35" t="s">
        <v>132</v>
      </c>
    </row>
    <row r="46" spans="2:102" s="4" customFormat="1" ht="15" customHeight="1" x14ac:dyDescent="0.2">
      <c r="B46" s="6"/>
      <c r="C46" s="19"/>
      <c r="D46" s="21">
        <f t="shared" si="0"/>
        <v>3</v>
      </c>
      <c r="E46" s="21" t="s">
        <v>62</v>
      </c>
      <c r="F46" s="56">
        <v>42661</v>
      </c>
      <c r="G46" s="40" t="s">
        <v>72</v>
      </c>
      <c r="H46" s="20"/>
      <c r="I46" s="41">
        <v>0</v>
      </c>
      <c r="J46" s="41" t="s">
        <v>25</v>
      </c>
      <c r="K46" s="41">
        <v>2</v>
      </c>
      <c r="L46" s="20"/>
      <c r="M46" s="42" t="s">
        <v>63</v>
      </c>
      <c r="N46" s="42">
        <f>VLOOKUP(G46,[1]teams!$B$3:$C$34,2,FALSE)</f>
        <v>0</v>
      </c>
      <c r="O46" s="22"/>
      <c r="P46" s="7"/>
      <c r="Q46" s="52"/>
      <c r="R46" s="53"/>
      <c r="S46" s="55"/>
      <c r="T46" s="55"/>
      <c r="U46" s="55"/>
      <c r="V46" s="55"/>
      <c r="W46" s="55"/>
      <c r="X46" s="55"/>
      <c r="Y46" s="55"/>
      <c r="Z46" s="54"/>
      <c r="AA46" s="54"/>
      <c r="CW46" s="5"/>
      <c r="CX46" s="35" t="s">
        <v>133</v>
      </c>
    </row>
    <row r="47" spans="2:102" s="4" customFormat="1" ht="15" customHeight="1" x14ac:dyDescent="0.2">
      <c r="B47" s="6"/>
      <c r="C47" s="19"/>
      <c r="D47" s="21">
        <f t="shared" si="0"/>
        <v>3</v>
      </c>
      <c r="E47" s="21" t="s">
        <v>34</v>
      </c>
      <c r="F47" s="56">
        <v>42662</v>
      </c>
      <c r="G47" s="40" t="s">
        <v>58</v>
      </c>
      <c r="H47" s="20"/>
      <c r="I47" s="41">
        <v>1</v>
      </c>
      <c r="J47" s="41" t="s">
        <v>25</v>
      </c>
      <c r="K47" s="41">
        <v>2</v>
      </c>
      <c r="L47" s="20"/>
      <c r="M47" s="42" t="s">
        <v>35</v>
      </c>
      <c r="N47" s="42">
        <f>VLOOKUP(G47,[1]teams!$B$3:$C$34,2,FALSE)</f>
        <v>0</v>
      </c>
      <c r="O47" s="22"/>
      <c r="P47" s="7"/>
      <c r="Q47" s="52"/>
      <c r="R47" s="53"/>
      <c r="S47" s="31" t="s">
        <v>134</v>
      </c>
      <c r="T47" s="32" t="s">
        <v>13</v>
      </c>
      <c r="U47" s="32" t="s">
        <v>14</v>
      </c>
      <c r="V47" s="32" t="s">
        <v>13</v>
      </c>
      <c r="W47" s="32" t="s">
        <v>15</v>
      </c>
      <c r="X47" s="32" t="s">
        <v>16</v>
      </c>
      <c r="Y47" s="33" t="s">
        <v>17</v>
      </c>
      <c r="Z47" s="54"/>
      <c r="AA47" s="54"/>
      <c r="CW47" s="5"/>
      <c r="CX47" s="35" t="s">
        <v>135</v>
      </c>
    </row>
    <row r="48" spans="2:102" s="4" customFormat="1" ht="15" customHeight="1" x14ac:dyDescent="0.2">
      <c r="B48" s="6"/>
      <c r="C48" s="19"/>
      <c r="D48" s="21">
        <f t="shared" si="0"/>
        <v>3</v>
      </c>
      <c r="E48" s="21" t="s">
        <v>39</v>
      </c>
      <c r="F48" s="56">
        <v>42662</v>
      </c>
      <c r="G48" s="40" t="s">
        <v>54</v>
      </c>
      <c r="H48" s="20"/>
      <c r="I48" s="41">
        <v>3</v>
      </c>
      <c r="J48" s="41" t="s">
        <v>25</v>
      </c>
      <c r="K48" s="41">
        <v>0</v>
      </c>
      <c r="L48" s="20"/>
      <c r="M48" s="42" t="s">
        <v>40</v>
      </c>
      <c r="N48" s="42">
        <f>VLOOKUP(G48,[1]teams!$B$3:$C$34,2,FALSE)</f>
        <v>0</v>
      </c>
      <c r="O48" s="22"/>
      <c r="P48" s="7"/>
      <c r="Q48" s="52"/>
      <c r="R48" s="53"/>
      <c r="S48" s="36" t="str">
        <f>VLOOKUP(1,'[1]Dummy Table'!$DD$28:$DE$31,2,FALSE)</f>
        <v>Porto</v>
      </c>
      <c r="T48" s="37" t="e">
        <f>SUM(U48:W48)</f>
        <v>#VALUE!</v>
      </c>
      <c r="U48" s="37" t="e">
        <f>SUMIF('[1]Dummy Table'!B$28:B$31,'10Ruud'!S48,'[1]Dummy Table'!Q$28:Q$31)</f>
        <v>#VALUE!</v>
      </c>
      <c r="V48" s="37" t="e">
        <f>SUMIF('[1]Dummy Table'!B$28:B$31,'10Ruud'!S48,'[1]Dummy Table'!R$28:R$31)</f>
        <v>#VALUE!</v>
      </c>
      <c r="W48" s="37" t="e">
        <f>SUMIF('[1]Dummy Table'!B$28:B$31,'10Ruud'!S48,'[1]Dummy Table'!S$28:S$31)</f>
        <v>#VALUE!</v>
      </c>
      <c r="X48" s="37" t="e">
        <f>CONCATENATE(SUMIF('[1]Dummy Table'!B$28:B$31,'10Ruud'!S48,'[1]Dummy Table'!T$28:T$31)," - ",SUMIF('[1]Dummy Table'!B$28:B$31,'10Ruud'!S48,'[1]Dummy Table'!U$28:U$31))</f>
        <v>#VALUE!</v>
      </c>
      <c r="Y48" s="38" t="e">
        <f>U48*3+V48*1</f>
        <v>#VALUE!</v>
      </c>
      <c r="Z48" s="54"/>
      <c r="AA48" s="54"/>
      <c r="CW48" s="5"/>
      <c r="CX48" s="35" t="s">
        <v>136</v>
      </c>
    </row>
    <row r="49" spans="2:102" s="4" customFormat="1" ht="15" customHeight="1" x14ac:dyDescent="0.2">
      <c r="B49" s="6"/>
      <c r="C49" s="19"/>
      <c r="D49" s="21">
        <f t="shared" si="0"/>
        <v>3</v>
      </c>
      <c r="E49" s="21" t="s">
        <v>29</v>
      </c>
      <c r="F49" s="56">
        <v>42662</v>
      </c>
      <c r="G49" s="40" t="s">
        <v>45</v>
      </c>
      <c r="H49" s="20"/>
      <c r="I49" s="41">
        <v>1</v>
      </c>
      <c r="J49" s="41"/>
      <c r="K49" s="41">
        <v>1</v>
      </c>
      <c r="L49" s="20"/>
      <c r="M49" s="42" t="s">
        <v>30</v>
      </c>
      <c r="N49" s="42">
        <f>VLOOKUP(G49,[1]teams!$B$3:$C$34,2,FALSE)</f>
        <v>0</v>
      </c>
      <c r="O49" s="22"/>
      <c r="P49" s="7"/>
      <c r="Q49" s="52"/>
      <c r="R49" s="53"/>
      <c r="S49" s="43" t="str">
        <f>VLOOKUP(2,'[1]Dummy Table'!$DD$28:$DE$31,2,FALSE)</f>
        <v>Leicester</v>
      </c>
      <c r="T49" s="8" t="e">
        <f>SUM(U49:W49)</f>
        <v>#VALUE!</v>
      </c>
      <c r="U49" s="8" t="e">
        <f>SUMIF('[1]Dummy Table'!B$28:B$31,'10Ruud'!S49,'[1]Dummy Table'!Q$28:Q$31)</f>
        <v>#VALUE!</v>
      </c>
      <c r="V49" s="8" t="e">
        <f>SUMIF('[1]Dummy Table'!B$28:B$31,'10Ruud'!S49,'[1]Dummy Table'!R$28:R$31)</f>
        <v>#VALUE!</v>
      </c>
      <c r="W49" s="8" t="e">
        <f>SUMIF('[1]Dummy Table'!B$28:B$31,'10Ruud'!S49,'[1]Dummy Table'!S$28:S$31)</f>
        <v>#VALUE!</v>
      </c>
      <c r="X49" s="8" t="e">
        <f>CONCATENATE(SUMIF('[1]Dummy Table'!B$28:B$31,'10Ruud'!S49,'[1]Dummy Table'!T$28:T$31)," - ",SUMIF('[1]Dummy Table'!B$28:B$31,'10Ruud'!S49,'[1]Dummy Table'!U$28:U$31))</f>
        <v>#VALUE!</v>
      </c>
      <c r="Y49" s="44" t="e">
        <f>U49*3+V49*1</f>
        <v>#VALUE!</v>
      </c>
      <c r="Z49" s="54"/>
      <c r="AA49" s="54"/>
      <c r="CW49" s="5"/>
      <c r="CX49" s="35" t="s">
        <v>137</v>
      </c>
    </row>
    <row r="50" spans="2:102" s="4" customFormat="1" ht="15" customHeight="1" x14ac:dyDescent="0.2">
      <c r="B50" s="6"/>
      <c r="C50" s="19"/>
      <c r="D50" s="21">
        <f t="shared" si="0"/>
        <v>3</v>
      </c>
      <c r="E50" s="21" t="s">
        <v>34</v>
      </c>
      <c r="F50" s="56">
        <v>42662</v>
      </c>
      <c r="G50" s="40" t="s">
        <v>59</v>
      </c>
      <c r="H50" s="20"/>
      <c r="I50" s="41">
        <v>2</v>
      </c>
      <c r="J50" s="41" t="s">
        <v>25</v>
      </c>
      <c r="K50" s="41">
        <v>0</v>
      </c>
      <c r="L50" s="20"/>
      <c r="M50" s="42" t="s">
        <v>36</v>
      </c>
      <c r="N50" s="42">
        <f>VLOOKUP(G50,[1]teams!$B$3:$C$34,2,FALSE)</f>
        <v>0</v>
      </c>
      <c r="O50" s="22"/>
      <c r="P50" s="7"/>
      <c r="Q50" s="52"/>
      <c r="R50" s="53"/>
      <c r="S50" s="43" t="str">
        <f>VLOOKUP(3,'[1]Dummy Table'!$DD$28:$DE$31,2,FALSE)</f>
        <v>Kopenhagen</v>
      </c>
      <c r="T50" s="8" t="e">
        <f>SUM(U50:W50)</f>
        <v>#VALUE!</v>
      </c>
      <c r="U50" s="8" t="e">
        <f>SUMIF('[1]Dummy Table'!B$28:B$31,'10Ruud'!S50,'[1]Dummy Table'!Q$28:Q$31)</f>
        <v>#VALUE!</v>
      </c>
      <c r="V50" s="8" t="e">
        <f>SUMIF('[1]Dummy Table'!B$28:B$31,'10Ruud'!S50,'[1]Dummy Table'!R$28:R$31)</f>
        <v>#VALUE!</v>
      </c>
      <c r="W50" s="8" t="e">
        <f>SUMIF('[1]Dummy Table'!B$28:B$31,'10Ruud'!S50,'[1]Dummy Table'!S$28:S$31)</f>
        <v>#VALUE!</v>
      </c>
      <c r="X50" s="8" t="e">
        <f>CONCATENATE(SUMIF('[1]Dummy Table'!B$28:B$31,'10Ruud'!S50,'[1]Dummy Table'!T$28:T$31)," - ",SUMIF('[1]Dummy Table'!B$28:B$31,'10Ruud'!S50,'[1]Dummy Table'!U$28:U$31))</f>
        <v>#VALUE!</v>
      </c>
      <c r="Y50" s="44" t="e">
        <f>U50*3+V50*1</f>
        <v>#VALUE!</v>
      </c>
      <c r="Z50" s="54"/>
      <c r="AA50" s="54"/>
      <c r="CW50" s="5"/>
      <c r="CX50" s="35" t="s">
        <v>138</v>
      </c>
    </row>
    <row r="51" spans="2:102" s="4" customFormat="1" ht="15" customHeight="1" x14ac:dyDescent="0.2">
      <c r="B51" s="6"/>
      <c r="C51" s="19"/>
      <c r="D51" s="21">
        <f t="shared" si="0"/>
        <v>3</v>
      </c>
      <c r="E51" s="21" t="s">
        <v>23</v>
      </c>
      <c r="F51" s="56">
        <v>42662</v>
      </c>
      <c r="G51" s="40" t="s">
        <v>26</v>
      </c>
      <c r="H51" s="20"/>
      <c r="I51" s="41">
        <v>0</v>
      </c>
      <c r="J51" s="41" t="s">
        <v>25</v>
      </c>
      <c r="K51" s="41">
        <v>2</v>
      </c>
      <c r="L51" s="20"/>
      <c r="M51" s="42" t="s">
        <v>50</v>
      </c>
      <c r="N51" s="42">
        <f>VLOOKUP(G51,[1]teams!$B$3:$C$34,2,FALSE)</f>
        <v>0</v>
      </c>
      <c r="O51" s="22"/>
      <c r="P51" s="7"/>
      <c r="Q51" s="52"/>
      <c r="R51" s="53"/>
      <c r="S51" s="45" t="str">
        <f>VLOOKUP(4,'[1]Dummy Table'!$DD$28:$DE$31,2,FALSE)</f>
        <v>Club Brugge</v>
      </c>
      <c r="T51" s="46" t="e">
        <f>SUM(U51:W51)</f>
        <v>#VALUE!</v>
      </c>
      <c r="U51" s="46" t="e">
        <f>SUMIF('[1]Dummy Table'!B$28:B$31,'10Ruud'!S51,'[1]Dummy Table'!Q$28:Q$31)</f>
        <v>#VALUE!</v>
      </c>
      <c r="V51" s="46" t="e">
        <f>SUMIF('[1]Dummy Table'!B$28:B$31,'10Ruud'!S51,'[1]Dummy Table'!R$28:R$31)</f>
        <v>#VALUE!</v>
      </c>
      <c r="W51" s="46" t="e">
        <f>SUMIF('[1]Dummy Table'!B$28:B$31,'10Ruud'!S51,'[1]Dummy Table'!S$28:S$31)</f>
        <v>#VALUE!</v>
      </c>
      <c r="X51" s="46" t="e">
        <f>CONCATENATE(SUMIF('[1]Dummy Table'!B$28:B$31,'10Ruud'!S51,'[1]Dummy Table'!T$28:T$31)," - ",SUMIF('[1]Dummy Table'!B$28:B$31,'10Ruud'!S51,'[1]Dummy Table'!U$28:U$31))</f>
        <v>#VALUE!</v>
      </c>
      <c r="Y51" s="47" t="e">
        <f>U51*3+V51*1</f>
        <v>#VALUE!</v>
      </c>
      <c r="Z51" s="54"/>
      <c r="AA51" s="54"/>
      <c r="CW51" s="5"/>
      <c r="CX51" s="35" t="s">
        <v>139</v>
      </c>
    </row>
    <row r="52" spans="2:102" s="4" customFormat="1" ht="15" customHeight="1" x14ac:dyDescent="0.2">
      <c r="B52" s="6"/>
      <c r="C52" s="19"/>
      <c r="D52" s="21">
        <f t="shared" si="0"/>
        <v>3</v>
      </c>
      <c r="E52" s="21" t="s">
        <v>29</v>
      </c>
      <c r="F52" s="56">
        <v>42662</v>
      </c>
      <c r="G52" s="40" t="s">
        <v>46</v>
      </c>
      <c r="H52" s="20"/>
      <c r="I52" s="41">
        <v>1</v>
      </c>
      <c r="J52" s="41" t="s">
        <v>25</v>
      </c>
      <c r="K52" s="41">
        <v>1</v>
      </c>
      <c r="L52" s="20"/>
      <c r="M52" s="42" t="s">
        <v>31</v>
      </c>
      <c r="N52" s="42">
        <f>VLOOKUP(G52,[1]teams!$B$3:$C$34,2,FALSE)</f>
        <v>0</v>
      </c>
      <c r="O52" s="22"/>
      <c r="P52" s="7"/>
      <c r="Q52" s="52"/>
      <c r="R52" s="53"/>
      <c r="S52" s="55"/>
      <c r="T52" s="55"/>
      <c r="U52" s="55"/>
      <c r="V52" s="55"/>
      <c r="W52" s="55"/>
      <c r="X52" s="55"/>
      <c r="Y52" s="55"/>
      <c r="Z52" s="54"/>
      <c r="AA52" s="54"/>
      <c r="CW52" s="5"/>
      <c r="CX52" s="35" t="s">
        <v>140</v>
      </c>
    </row>
    <row r="53" spans="2:102" s="4" customFormat="1" ht="15" customHeight="1" x14ac:dyDescent="0.2">
      <c r="B53" s="6"/>
      <c r="C53" s="19"/>
      <c r="D53" s="21">
        <f t="shared" si="0"/>
        <v>3</v>
      </c>
      <c r="E53" s="21" t="s">
        <v>39</v>
      </c>
      <c r="F53" s="56">
        <v>42662</v>
      </c>
      <c r="G53" s="40" t="s">
        <v>55</v>
      </c>
      <c r="H53" s="20"/>
      <c r="I53" s="41">
        <v>3</v>
      </c>
      <c r="J53" s="41" t="s">
        <v>25</v>
      </c>
      <c r="K53" s="41">
        <v>0</v>
      </c>
      <c r="L53" s="20"/>
      <c r="M53" s="42" t="s">
        <v>42</v>
      </c>
      <c r="N53" s="42">
        <f>VLOOKUP(G53,[1]teams!$B$3:$C$34,2,FALSE)</f>
        <v>0</v>
      </c>
      <c r="O53" s="22"/>
      <c r="P53" s="7"/>
      <c r="Q53" s="52"/>
      <c r="R53" s="53"/>
      <c r="S53" s="55"/>
      <c r="T53" s="55"/>
      <c r="U53" s="55"/>
      <c r="V53" s="55"/>
      <c r="W53" s="55"/>
      <c r="X53" s="55"/>
      <c r="Y53" s="55"/>
      <c r="Z53" s="54"/>
      <c r="AA53" s="54"/>
      <c r="CW53" s="5"/>
      <c r="CX53" s="35" t="s">
        <v>141</v>
      </c>
    </row>
    <row r="54" spans="2:102" s="4" customFormat="1" ht="15" customHeight="1" x14ac:dyDescent="0.2">
      <c r="B54" s="6"/>
      <c r="C54" s="19"/>
      <c r="D54" s="21">
        <f t="shared" si="0"/>
        <v>3</v>
      </c>
      <c r="E54" s="21" t="s">
        <v>23</v>
      </c>
      <c r="F54" s="56">
        <v>42662</v>
      </c>
      <c r="G54" s="40" t="s">
        <v>24</v>
      </c>
      <c r="H54" s="20"/>
      <c r="I54" s="41">
        <v>4</v>
      </c>
      <c r="J54" s="41" t="s">
        <v>25</v>
      </c>
      <c r="K54" s="41">
        <v>0</v>
      </c>
      <c r="L54" s="20"/>
      <c r="M54" s="42" t="s">
        <v>49</v>
      </c>
      <c r="N54" s="42">
        <f>VLOOKUP(G54,[1]teams!$B$3:$C$34,2,FALSE)</f>
        <v>0</v>
      </c>
      <c r="O54" s="22"/>
      <c r="P54" s="7"/>
      <c r="Q54" s="52"/>
      <c r="R54" s="53"/>
      <c r="S54" s="31" t="s">
        <v>142</v>
      </c>
      <c r="T54" s="32" t="s">
        <v>13</v>
      </c>
      <c r="U54" s="32" t="s">
        <v>14</v>
      </c>
      <c r="V54" s="32" t="s">
        <v>13</v>
      </c>
      <c r="W54" s="32" t="s">
        <v>15</v>
      </c>
      <c r="X54" s="32" t="s">
        <v>16</v>
      </c>
      <c r="Y54" s="33" t="s">
        <v>17</v>
      </c>
      <c r="Z54" s="54"/>
      <c r="AA54" s="54"/>
      <c r="CW54" s="5"/>
      <c r="CX54" s="35" t="s">
        <v>143</v>
      </c>
    </row>
    <row r="55" spans="2:102" s="4" customFormat="1" ht="15" customHeight="1" x14ac:dyDescent="0.2">
      <c r="B55" s="6"/>
      <c r="C55" s="19"/>
      <c r="D55" s="21">
        <f t="shared" si="0"/>
        <v>4</v>
      </c>
      <c r="E55" s="21" t="s">
        <v>29</v>
      </c>
      <c r="F55" s="56">
        <v>42675</v>
      </c>
      <c r="G55" s="40" t="s">
        <v>31</v>
      </c>
      <c r="H55" s="20"/>
      <c r="I55" s="41">
        <v>2</v>
      </c>
      <c r="J55" s="41" t="s">
        <v>25</v>
      </c>
      <c r="K55" s="41">
        <v>1</v>
      </c>
      <c r="L55" s="20"/>
      <c r="M55" s="42" t="s">
        <v>46</v>
      </c>
      <c r="N55" s="42">
        <f>VLOOKUP(G55,[1]teams!$B$3:$C$34,2,FALSE)</f>
        <v>0</v>
      </c>
      <c r="O55" s="22"/>
      <c r="P55" s="7"/>
      <c r="Q55" s="52"/>
      <c r="R55" s="53"/>
      <c r="S55" s="36" t="str">
        <f>VLOOKUP(1,'[1]Dummy Table'!$DD$32:$DE$35,2,FALSE)</f>
        <v>Juventus</v>
      </c>
      <c r="T55" s="37" t="e">
        <f>SUM(U55:W55)</f>
        <v>#VALUE!</v>
      </c>
      <c r="U55" s="37" t="e">
        <f>SUMIF('[1]Dummy Table'!B$32:B$35,'10Ruud'!S55,'[1]Dummy Table'!Q$32:Q$35)</f>
        <v>#VALUE!</v>
      </c>
      <c r="V55" s="37" t="e">
        <f>SUMIF('[1]Dummy Table'!B$32:B$35,'10Ruud'!S55,'[1]Dummy Table'!R$32:R$35)</f>
        <v>#VALUE!</v>
      </c>
      <c r="W55" s="37" t="e">
        <f>SUMIF('[1]Dummy Table'!B$32:B$35,'10Ruud'!S55,'[1]Dummy Table'!S$32:S$35)</f>
        <v>#VALUE!</v>
      </c>
      <c r="X55" s="37" t="e">
        <f>CONCATENATE(SUMIF('[1]Dummy Table'!B$32:B$35,'10Ruud'!S55,'[1]Dummy Table'!T$32:T$35)," - ",SUMIF('[1]Dummy Table'!B$32:B$35,'10Ruud'!S55,'[1]Dummy Table'!U$32:U$35))</f>
        <v>#VALUE!</v>
      </c>
      <c r="Y55" s="38" t="e">
        <f>U55*3+V55*1</f>
        <v>#VALUE!</v>
      </c>
      <c r="Z55" s="54"/>
      <c r="AA55" s="54"/>
      <c r="CW55" s="5"/>
      <c r="CX55" s="35" t="s">
        <v>144</v>
      </c>
    </row>
    <row r="56" spans="2:102" s="4" customFormat="1" ht="15" customHeight="1" x14ac:dyDescent="0.2">
      <c r="B56" s="6"/>
      <c r="C56" s="19"/>
      <c r="D56" s="21">
        <f t="shared" si="0"/>
        <v>4</v>
      </c>
      <c r="E56" s="21" t="s">
        <v>34</v>
      </c>
      <c r="F56" s="56">
        <v>42675</v>
      </c>
      <c r="G56" s="40" t="s">
        <v>35</v>
      </c>
      <c r="H56" s="20"/>
      <c r="I56" s="41">
        <v>1</v>
      </c>
      <c r="J56" s="41" t="s">
        <v>25</v>
      </c>
      <c r="K56" s="41">
        <v>0</v>
      </c>
      <c r="L56" s="20"/>
      <c r="M56" s="42" t="s">
        <v>58</v>
      </c>
      <c r="N56" s="42">
        <f>VLOOKUP(G56,[1]teams!$B$3:$C$34,2,FALSE)</f>
        <v>0</v>
      </c>
      <c r="O56" s="22"/>
      <c r="P56" s="7"/>
      <c r="Q56" s="52"/>
      <c r="R56" s="53"/>
      <c r="S56" s="43" t="str">
        <f>VLOOKUP(2,'[1]Dummy Table'!$DD$32:$DE$35,2,FALSE)</f>
        <v>Sevilla</v>
      </c>
      <c r="T56" s="8" t="e">
        <f>SUM(U56:W56)</f>
        <v>#VALUE!</v>
      </c>
      <c r="U56" s="8" t="e">
        <f>SUMIF('[1]Dummy Table'!B$32:B$35,'10Ruud'!S56,'[1]Dummy Table'!Q$32:Q$35)</f>
        <v>#VALUE!</v>
      </c>
      <c r="V56" s="8" t="e">
        <f>SUMIF('[1]Dummy Table'!B$32:B$35,'10Ruud'!S56,'[1]Dummy Table'!R$32:R$35)</f>
        <v>#VALUE!</v>
      </c>
      <c r="W56" s="8" t="e">
        <f>SUMIF('[1]Dummy Table'!B$32:B$35,'10Ruud'!S56,'[1]Dummy Table'!S$32:S$35)</f>
        <v>#VALUE!</v>
      </c>
      <c r="X56" s="8" t="e">
        <f>CONCATENATE(SUMIF('[1]Dummy Table'!B$32:B$35,'10Ruud'!S56,'[1]Dummy Table'!T$32:T$35)," - ",SUMIF('[1]Dummy Table'!B$32:B$35,'10Ruud'!S56,'[1]Dummy Table'!U$32:U$35))</f>
        <v>#VALUE!</v>
      </c>
      <c r="Y56" s="44" t="e">
        <f>U56*3+V56*1</f>
        <v>#VALUE!</v>
      </c>
      <c r="Z56" s="54"/>
      <c r="AA56" s="54"/>
      <c r="CW56" s="5"/>
      <c r="CX56" s="35" t="s">
        <v>145</v>
      </c>
    </row>
    <row r="57" spans="2:102" s="4" customFormat="1" ht="15" customHeight="1" x14ac:dyDescent="0.2">
      <c r="B57" s="6"/>
      <c r="C57" s="19"/>
      <c r="D57" s="21">
        <f t="shared" si="0"/>
        <v>4</v>
      </c>
      <c r="E57" s="21" t="s">
        <v>29</v>
      </c>
      <c r="F57" s="56">
        <v>42675</v>
      </c>
      <c r="G57" s="40" t="s">
        <v>30</v>
      </c>
      <c r="H57" s="20"/>
      <c r="I57" s="41">
        <v>1</v>
      </c>
      <c r="J57" s="41" t="s">
        <v>25</v>
      </c>
      <c r="K57" s="41">
        <v>0</v>
      </c>
      <c r="L57" s="20"/>
      <c r="M57" s="42" t="s">
        <v>45</v>
      </c>
      <c r="N57" s="42">
        <f>VLOOKUP(G57,[1]teams!$B$3:$C$34,2,FALSE)</f>
        <v>0</v>
      </c>
      <c r="O57" s="22"/>
      <c r="P57" s="7"/>
      <c r="Q57" s="52"/>
      <c r="R57" s="53"/>
      <c r="S57" s="43" t="str">
        <f>VLOOKUP(3,'[1]Dummy Table'!$DD$32:$DE$35,2,FALSE)</f>
        <v>Ol.Lyon</v>
      </c>
      <c r="T57" s="8" t="e">
        <f>SUM(U57:W57)</f>
        <v>#VALUE!</v>
      </c>
      <c r="U57" s="8" t="e">
        <f>SUMIF('[1]Dummy Table'!B$32:B$35,'10Ruud'!S57,'[1]Dummy Table'!Q$32:Q$35)</f>
        <v>#VALUE!</v>
      </c>
      <c r="V57" s="8" t="e">
        <f>SUMIF('[1]Dummy Table'!B$32:B$35,'10Ruud'!S57,'[1]Dummy Table'!R$32:R$35)</f>
        <v>#VALUE!</v>
      </c>
      <c r="W57" s="8" t="e">
        <f>SUMIF('[1]Dummy Table'!B$32:B$35,'10Ruud'!S57,'[1]Dummy Table'!S$32:S$35)</f>
        <v>#VALUE!</v>
      </c>
      <c r="X57" s="8" t="e">
        <f>CONCATENATE(SUMIF('[1]Dummy Table'!B$32:B$35,'10Ruud'!S57,'[1]Dummy Table'!T$32:T$35)," - ",SUMIF('[1]Dummy Table'!B$32:B$35,'10Ruud'!S57,'[1]Dummy Table'!U$32:U$35))</f>
        <v>#VALUE!</v>
      </c>
      <c r="Y57" s="44" t="e">
        <f>U57*3+V57*1</f>
        <v>#VALUE!</v>
      </c>
      <c r="Z57" s="54"/>
      <c r="AA57" s="54"/>
      <c r="CW57" s="5"/>
      <c r="CX57" s="35" t="s">
        <v>146</v>
      </c>
    </row>
    <row r="58" spans="2:102" s="4" customFormat="1" ht="15" customHeight="1" x14ac:dyDescent="0.2">
      <c r="B58" s="6"/>
      <c r="C58" s="19"/>
      <c r="D58" s="21">
        <f t="shared" si="0"/>
        <v>4</v>
      </c>
      <c r="E58" s="21" t="s">
        <v>39</v>
      </c>
      <c r="F58" s="56">
        <v>42675</v>
      </c>
      <c r="G58" s="40" t="s">
        <v>40</v>
      </c>
      <c r="H58" s="20"/>
      <c r="I58" s="41">
        <v>0</v>
      </c>
      <c r="J58" s="41" t="s">
        <v>25</v>
      </c>
      <c r="K58" s="41">
        <v>1</v>
      </c>
      <c r="L58" s="20"/>
      <c r="M58" s="42" t="s">
        <v>54</v>
      </c>
      <c r="N58" s="42">
        <f>VLOOKUP(G58,[1]teams!$B$3:$C$34,2,FALSE)</f>
        <v>0</v>
      </c>
      <c r="O58" s="22"/>
      <c r="P58" s="7"/>
      <c r="Q58" s="49"/>
      <c r="R58" s="50"/>
      <c r="S58" s="45" t="str">
        <f>VLOOKUP(4,'[1]Dummy Table'!$DD$32:$DE$35,2,FALSE)</f>
        <v>Din. Zagreb</v>
      </c>
      <c r="T58" s="46" t="e">
        <f>SUM(U58:W58)</f>
        <v>#VALUE!</v>
      </c>
      <c r="U58" s="46" t="e">
        <f>SUMIF('[1]Dummy Table'!B$32:B$35,'10Ruud'!S58,'[1]Dummy Table'!Q$32:Q$35)</f>
        <v>#VALUE!</v>
      </c>
      <c r="V58" s="46" t="e">
        <f>SUMIF('[1]Dummy Table'!B$32:B$35,'10Ruud'!S58,'[1]Dummy Table'!R$32:R$35)</f>
        <v>#VALUE!</v>
      </c>
      <c r="W58" s="46" t="e">
        <f>SUMIF('[1]Dummy Table'!B$32:B$35,'10Ruud'!S58,'[1]Dummy Table'!S$32:S$35)</f>
        <v>#VALUE!</v>
      </c>
      <c r="X58" s="46" t="e">
        <f>CONCATENATE(SUMIF('[1]Dummy Table'!B$32:B$35,'10Ruud'!S58,'[1]Dummy Table'!T$32:T$35)," - ",SUMIF('[1]Dummy Table'!B$32:B$35,'10Ruud'!S58,'[1]Dummy Table'!U$32:U$35))</f>
        <v>#VALUE!</v>
      </c>
      <c r="Y58" s="47" t="e">
        <f>U58*3+V58*1</f>
        <v>#VALUE!</v>
      </c>
      <c r="Z58" s="51"/>
      <c r="AA58" s="51"/>
      <c r="CW58" s="5"/>
      <c r="CX58" s="35" t="s">
        <v>147</v>
      </c>
    </row>
    <row r="59" spans="2:102" s="4" customFormat="1" ht="15" customHeight="1" x14ac:dyDescent="0.2">
      <c r="B59" s="6"/>
      <c r="C59" s="19"/>
      <c r="D59" s="21">
        <f t="shared" si="0"/>
        <v>4</v>
      </c>
      <c r="E59" s="21" t="s">
        <v>23</v>
      </c>
      <c r="F59" s="56">
        <v>42675</v>
      </c>
      <c r="G59" s="40" t="s">
        <v>49</v>
      </c>
      <c r="H59" s="20"/>
      <c r="I59" s="41">
        <v>1</v>
      </c>
      <c r="J59" s="41" t="s">
        <v>25</v>
      </c>
      <c r="K59" s="41">
        <v>3</v>
      </c>
      <c r="L59" s="20"/>
      <c r="M59" s="42" t="s">
        <v>24</v>
      </c>
      <c r="N59" s="42">
        <f>VLOOKUP(G59,[1]teams!$B$3:$C$34,2,FALSE)</f>
        <v>0</v>
      </c>
      <c r="O59" s="22"/>
      <c r="P59" s="7"/>
      <c r="Q59" s="52"/>
      <c r="R59" s="57"/>
      <c r="S59" s="58"/>
      <c r="T59" s="58"/>
      <c r="U59" s="58"/>
      <c r="V59" s="58"/>
      <c r="W59" s="58"/>
      <c r="X59" s="58"/>
      <c r="Y59" s="58"/>
      <c r="Z59" s="59"/>
      <c r="AA59" s="54"/>
      <c r="CW59" s="5"/>
      <c r="CX59" s="35" t="s">
        <v>148</v>
      </c>
    </row>
    <row r="60" spans="2:102" s="4" customFormat="1" ht="15" customHeight="1" thickBot="1" x14ac:dyDescent="0.25">
      <c r="B60" s="6"/>
      <c r="C60" s="19"/>
      <c r="D60" s="21">
        <f t="shared" si="0"/>
        <v>4</v>
      </c>
      <c r="E60" s="21" t="s">
        <v>39</v>
      </c>
      <c r="F60" s="56">
        <v>42675</v>
      </c>
      <c r="G60" s="40" t="s">
        <v>42</v>
      </c>
      <c r="H60" s="20"/>
      <c r="I60" s="41">
        <v>1</v>
      </c>
      <c r="J60" s="41" t="s">
        <v>25</v>
      </c>
      <c r="K60" s="41">
        <v>2</v>
      </c>
      <c r="L60" s="20"/>
      <c r="M60" s="42" t="s">
        <v>55</v>
      </c>
      <c r="N60" s="42">
        <f>VLOOKUP(G60,[1]teams!$B$3:$C$34,2,FALSE)</f>
        <v>0</v>
      </c>
      <c r="O60" s="22"/>
      <c r="P60" s="7"/>
      <c r="Q60" s="52"/>
      <c r="R60" s="60"/>
      <c r="S60" s="55"/>
      <c r="T60" s="55"/>
      <c r="U60" s="55"/>
      <c r="V60" s="55"/>
      <c r="W60" s="55"/>
      <c r="X60" s="55"/>
      <c r="Y60" s="55"/>
      <c r="Z60" s="55"/>
      <c r="AA60" s="54"/>
      <c r="CW60" s="5"/>
      <c r="CX60" s="35" t="s">
        <v>149</v>
      </c>
    </row>
    <row r="61" spans="2:102" ht="15" customHeight="1" x14ac:dyDescent="0.25">
      <c r="B61" s="61"/>
      <c r="C61" s="19"/>
      <c r="D61" s="21">
        <f t="shared" si="0"/>
        <v>4</v>
      </c>
      <c r="E61" s="21" t="s">
        <v>23</v>
      </c>
      <c r="F61" s="56">
        <v>42675</v>
      </c>
      <c r="G61" s="40" t="s">
        <v>50</v>
      </c>
      <c r="H61" s="20"/>
      <c r="I61" s="41">
        <v>4</v>
      </c>
      <c r="J61" s="41" t="s">
        <v>25</v>
      </c>
      <c r="K61" s="41">
        <v>0</v>
      </c>
      <c r="L61" s="20"/>
      <c r="M61" s="42" t="s">
        <v>26</v>
      </c>
      <c r="N61" s="42">
        <f>VLOOKUP(G61,[1]teams!$B$3:$C$34,2,FALSE)</f>
        <v>0</v>
      </c>
      <c r="O61" s="62"/>
      <c r="P61" s="63"/>
      <c r="Q61" s="64"/>
      <c r="R61" s="65" t="s">
        <v>150</v>
      </c>
      <c r="S61" s="66"/>
      <c r="T61" s="66"/>
      <c r="U61" s="66"/>
      <c r="V61" s="66"/>
      <c r="W61" s="66"/>
      <c r="X61" s="66"/>
      <c r="Y61" s="66"/>
      <c r="Z61" s="66"/>
      <c r="AA61" s="67"/>
    </row>
    <row r="62" spans="2:102" ht="15" customHeight="1" x14ac:dyDescent="0.2">
      <c r="B62" s="61"/>
      <c r="C62" s="19"/>
      <c r="D62" s="21">
        <f t="shared" si="0"/>
        <v>4</v>
      </c>
      <c r="E62" s="21" t="s">
        <v>34</v>
      </c>
      <c r="F62" s="56">
        <v>42675</v>
      </c>
      <c r="G62" s="40" t="s">
        <v>36</v>
      </c>
      <c r="H62" s="20"/>
      <c r="I62" s="41">
        <v>0</v>
      </c>
      <c r="J62" s="41" t="s">
        <v>25</v>
      </c>
      <c r="K62" s="41">
        <v>1</v>
      </c>
      <c r="L62" s="20"/>
      <c r="M62" s="42" t="s">
        <v>59</v>
      </c>
      <c r="N62" s="42">
        <f>VLOOKUP(G62,[1]teams!$B$3:$C$34,2,FALSE)</f>
        <v>0</v>
      </c>
      <c r="O62" s="62"/>
      <c r="P62" s="63"/>
      <c r="Q62" s="64"/>
      <c r="R62" s="69">
        <v>1</v>
      </c>
      <c r="S62" s="70" t="s">
        <v>151</v>
      </c>
      <c r="T62" s="71"/>
      <c r="U62" s="71"/>
      <c r="V62" s="71"/>
      <c r="W62" s="71"/>
      <c r="X62" s="72"/>
      <c r="Y62" s="71"/>
      <c r="Z62" s="71"/>
      <c r="AA62" s="73"/>
    </row>
    <row r="63" spans="2:102" ht="15" customHeight="1" x14ac:dyDescent="0.2">
      <c r="B63" s="61"/>
      <c r="C63" s="19"/>
      <c r="D63" s="21">
        <f t="shared" si="0"/>
        <v>4</v>
      </c>
      <c r="E63" s="21" t="s">
        <v>62</v>
      </c>
      <c r="F63" s="56">
        <v>42676</v>
      </c>
      <c r="G63" s="40" t="s">
        <v>63</v>
      </c>
      <c r="H63" s="20"/>
      <c r="I63" s="41">
        <v>2</v>
      </c>
      <c r="J63" s="41" t="s">
        <v>25</v>
      </c>
      <c r="K63" s="41">
        <v>0</v>
      </c>
      <c r="L63" s="20"/>
      <c r="M63" s="42" t="s">
        <v>72</v>
      </c>
      <c r="N63" s="42">
        <f>VLOOKUP(G63,[1]teams!$B$3:$C$34,2,FALSE)</f>
        <v>0</v>
      </c>
      <c r="O63" s="62"/>
      <c r="P63" s="63"/>
      <c r="Q63" s="64"/>
      <c r="R63" s="74"/>
      <c r="S63" s="75" t="s">
        <v>152</v>
      </c>
      <c r="T63" s="71"/>
      <c r="U63" s="71"/>
      <c r="V63" s="71"/>
      <c r="W63" s="71"/>
      <c r="X63" s="72"/>
      <c r="Y63" s="71"/>
      <c r="Z63" s="71"/>
      <c r="AA63" s="73"/>
    </row>
    <row r="64" spans="2:102" ht="15" customHeight="1" x14ac:dyDescent="0.2">
      <c r="B64" s="61"/>
      <c r="C64" s="19"/>
      <c r="D64" s="21">
        <f t="shared" si="0"/>
        <v>4</v>
      </c>
      <c r="E64" s="21" t="s">
        <v>67</v>
      </c>
      <c r="F64" s="56">
        <v>42676</v>
      </c>
      <c r="G64" s="40" t="s">
        <v>68</v>
      </c>
      <c r="H64" s="20"/>
      <c r="I64" s="41">
        <v>2</v>
      </c>
      <c r="J64" s="41" t="s">
        <v>25</v>
      </c>
      <c r="K64" s="41">
        <v>1</v>
      </c>
      <c r="L64" s="20"/>
      <c r="M64" s="42" t="s">
        <v>94</v>
      </c>
      <c r="N64" s="42">
        <f>VLOOKUP(G64,[1]teams!$B$3:$C$34,2,FALSE)</f>
        <v>0</v>
      </c>
      <c r="O64" s="62"/>
      <c r="P64" s="63"/>
      <c r="Q64" s="64"/>
      <c r="R64" s="69">
        <v>2</v>
      </c>
      <c r="S64" s="76" t="s">
        <v>153</v>
      </c>
      <c r="T64" s="77"/>
      <c r="U64" s="77"/>
      <c r="V64" s="77"/>
      <c r="W64" s="77"/>
      <c r="X64" s="78"/>
      <c r="Y64" s="77"/>
      <c r="Z64" s="79"/>
      <c r="AA64" s="80"/>
    </row>
    <row r="65" spans="2:27" ht="15" customHeight="1" x14ac:dyDescent="0.2">
      <c r="B65" s="61"/>
      <c r="C65" s="19"/>
      <c r="D65" s="21">
        <f t="shared" si="0"/>
        <v>4</v>
      </c>
      <c r="E65" s="21" t="s">
        <v>76</v>
      </c>
      <c r="F65" s="56">
        <v>42676</v>
      </c>
      <c r="G65" s="40" t="s">
        <v>82</v>
      </c>
      <c r="H65" s="20"/>
      <c r="I65" s="41">
        <v>2</v>
      </c>
      <c r="J65" s="41" t="s">
        <v>25</v>
      </c>
      <c r="K65" s="41">
        <v>0</v>
      </c>
      <c r="L65" s="20"/>
      <c r="M65" s="42" t="s">
        <v>78</v>
      </c>
      <c r="N65" s="42">
        <f>VLOOKUP(G65,[1]teams!$B$3:$C$34,2,FALSE)</f>
        <v>0</v>
      </c>
      <c r="O65" s="62"/>
      <c r="P65" s="63"/>
      <c r="Q65" s="64"/>
      <c r="R65" s="81"/>
      <c r="S65" s="77" t="s">
        <v>154</v>
      </c>
      <c r="T65" s="77"/>
      <c r="U65" s="77"/>
      <c r="V65" s="77"/>
      <c r="W65" s="77"/>
      <c r="X65" s="77" t="s">
        <v>155</v>
      </c>
      <c r="Y65" s="77"/>
      <c r="Z65" s="79"/>
      <c r="AA65" s="80"/>
    </row>
    <row r="66" spans="2:27" ht="15" customHeight="1" x14ac:dyDescent="0.2">
      <c r="B66" s="61"/>
      <c r="C66" s="19"/>
      <c r="D66" s="21">
        <f t="shared" si="0"/>
        <v>4</v>
      </c>
      <c r="E66" s="21" t="s">
        <v>67</v>
      </c>
      <c r="F66" s="56">
        <v>42676</v>
      </c>
      <c r="G66" s="40" t="s">
        <v>69</v>
      </c>
      <c r="H66" s="20"/>
      <c r="I66" s="41">
        <v>2</v>
      </c>
      <c r="J66" s="41" t="s">
        <v>25</v>
      </c>
      <c r="K66" s="41">
        <v>1</v>
      </c>
      <c r="L66" s="20"/>
      <c r="M66" s="42" t="s">
        <v>95</v>
      </c>
      <c r="N66" s="42">
        <f>VLOOKUP(G66,[1]teams!$B$3:$C$34,2,FALSE)</f>
        <v>0</v>
      </c>
      <c r="O66" s="62"/>
      <c r="P66" s="63"/>
      <c r="Q66" s="64"/>
      <c r="R66" s="81"/>
      <c r="S66" s="77" t="s">
        <v>156</v>
      </c>
      <c r="T66" s="77"/>
      <c r="U66" s="77"/>
      <c r="V66" s="77"/>
      <c r="W66" s="77"/>
      <c r="X66" s="77" t="s">
        <v>157</v>
      </c>
      <c r="Y66" s="77"/>
      <c r="Z66" s="77"/>
      <c r="AA66" s="82"/>
    </row>
    <row r="67" spans="2:27" ht="15" customHeight="1" x14ac:dyDescent="0.2">
      <c r="B67" s="61"/>
      <c r="C67" s="19"/>
      <c r="D67" s="21">
        <f t="shared" si="0"/>
        <v>4</v>
      </c>
      <c r="E67" s="21" t="s">
        <v>62</v>
      </c>
      <c r="F67" s="56">
        <v>42676</v>
      </c>
      <c r="G67" s="40" t="s">
        <v>64</v>
      </c>
      <c r="H67" s="20"/>
      <c r="I67" s="41">
        <v>1</v>
      </c>
      <c r="J67" s="41" t="s">
        <v>25</v>
      </c>
      <c r="K67" s="41">
        <v>0</v>
      </c>
      <c r="L67" s="20"/>
      <c r="M67" s="42" t="s">
        <v>73</v>
      </c>
      <c r="N67" s="42">
        <f>VLOOKUP(G67,[1]teams!$B$3:$C$34,2,FALSE)</f>
        <v>0</v>
      </c>
      <c r="O67" s="62"/>
      <c r="P67" s="63"/>
      <c r="Q67" s="64"/>
      <c r="R67" s="81"/>
      <c r="S67" s="77" t="s">
        <v>158</v>
      </c>
      <c r="T67" s="77"/>
      <c r="U67" s="77"/>
      <c r="V67" s="77"/>
      <c r="W67" s="77"/>
      <c r="X67" s="77" t="s">
        <v>159</v>
      </c>
      <c r="Y67" s="77"/>
      <c r="Z67" s="77"/>
      <c r="AA67" s="82"/>
    </row>
    <row r="68" spans="2:27" ht="15" customHeight="1" x14ac:dyDescent="0.2">
      <c r="B68" s="61"/>
      <c r="C68" s="19"/>
      <c r="D68" s="21">
        <f t="shared" si="0"/>
        <v>4</v>
      </c>
      <c r="E68" s="21" t="s">
        <v>76</v>
      </c>
      <c r="F68" s="56">
        <v>42676</v>
      </c>
      <c r="G68" s="40" t="s">
        <v>81</v>
      </c>
      <c r="H68" s="20"/>
      <c r="I68" s="41">
        <v>1</v>
      </c>
      <c r="J68" s="41" t="s">
        <v>25</v>
      </c>
      <c r="K68" s="41">
        <v>3</v>
      </c>
      <c r="L68" s="20"/>
      <c r="M68" s="42" t="s">
        <v>77</v>
      </c>
      <c r="N68" s="42">
        <f>VLOOKUP(G68,[1]teams!$B$3:$C$34,2,FALSE)</f>
        <v>0</v>
      </c>
      <c r="O68" s="62"/>
      <c r="P68" s="63"/>
      <c r="Q68" s="64"/>
      <c r="R68" s="81"/>
      <c r="S68" s="77" t="s">
        <v>160</v>
      </c>
      <c r="T68" s="77"/>
      <c r="U68" s="77"/>
      <c r="V68" s="77"/>
      <c r="W68" s="77"/>
      <c r="X68" s="77" t="s">
        <v>161</v>
      </c>
      <c r="Y68" s="77"/>
      <c r="Z68" s="77"/>
      <c r="AA68" s="83"/>
    </row>
    <row r="69" spans="2:27" ht="15" customHeight="1" x14ac:dyDescent="0.2">
      <c r="B69" s="61"/>
      <c r="C69" s="19"/>
      <c r="D69" s="21">
        <f t="shared" si="0"/>
        <v>4</v>
      </c>
      <c r="E69" s="21" t="s">
        <v>13</v>
      </c>
      <c r="F69" s="56">
        <v>42676</v>
      </c>
      <c r="G69" s="40" t="s">
        <v>86</v>
      </c>
      <c r="H69" s="20"/>
      <c r="I69" s="41">
        <v>1</v>
      </c>
      <c r="J69" s="41" t="s">
        <v>25</v>
      </c>
      <c r="K69" s="41">
        <v>0</v>
      </c>
      <c r="L69" s="20"/>
      <c r="M69" s="42" t="s">
        <v>90</v>
      </c>
      <c r="N69" s="42">
        <f>VLOOKUP(G69,[1]teams!$B$3:$C$34,2,FALSE)</f>
        <v>0</v>
      </c>
      <c r="O69" s="62"/>
      <c r="P69" s="63"/>
      <c r="Q69" s="64"/>
      <c r="R69" s="74"/>
      <c r="S69" s="79"/>
      <c r="T69" s="77"/>
      <c r="U69" s="77"/>
      <c r="V69" s="77"/>
      <c r="W69" s="77"/>
      <c r="X69" s="78"/>
      <c r="Y69" s="77"/>
      <c r="Z69" s="77"/>
      <c r="AA69" s="83"/>
    </row>
    <row r="70" spans="2:27" ht="15" customHeight="1" x14ac:dyDescent="0.2">
      <c r="B70" s="61"/>
      <c r="C70" s="19"/>
      <c r="D70" s="21">
        <f t="shared" si="0"/>
        <v>4</v>
      </c>
      <c r="E70" s="21" t="s">
        <v>13</v>
      </c>
      <c r="F70" s="56">
        <v>42676</v>
      </c>
      <c r="G70" s="40" t="s">
        <v>87</v>
      </c>
      <c r="H70" s="20"/>
      <c r="I70" s="41">
        <v>1</v>
      </c>
      <c r="J70" s="41" t="s">
        <v>25</v>
      </c>
      <c r="K70" s="41">
        <v>1</v>
      </c>
      <c r="L70" s="20"/>
      <c r="M70" s="42" t="s">
        <v>91</v>
      </c>
      <c r="N70" s="42">
        <f>VLOOKUP(G70,[1]teams!$B$3:$C$34,2,FALSE)</f>
        <v>0</v>
      </c>
      <c r="O70" s="62"/>
      <c r="P70" s="63"/>
      <c r="Q70" s="64"/>
      <c r="R70" s="74">
        <v>3</v>
      </c>
      <c r="S70" s="77" t="s">
        <v>162</v>
      </c>
      <c r="T70" s="77" t="s">
        <v>163</v>
      </c>
      <c r="U70" s="77"/>
      <c r="V70" s="77"/>
      <c r="W70" s="77"/>
      <c r="X70" s="77" t="s">
        <v>164</v>
      </c>
      <c r="Y70" s="77"/>
      <c r="Z70" s="77"/>
      <c r="AA70" s="83"/>
    </row>
    <row r="71" spans="2:27" ht="15" customHeight="1" x14ac:dyDescent="0.2">
      <c r="B71" s="61"/>
      <c r="C71" s="19"/>
      <c r="D71" s="21">
        <f t="shared" si="0"/>
        <v>5</v>
      </c>
      <c r="E71" s="21" t="s">
        <v>67</v>
      </c>
      <c r="F71" s="56">
        <v>42696</v>
      </c>
      <c r="G71" s="40" t="s">
        <v>95</v>
      </c>
      <c r="H71" s="20"/>
      <c r="I71" s="41">
        <v>2</v>
      </c>
      <c r="J71" s="41" t="s">
        <v>25</v>
      </c>
      <c r="K71" s="41">
        <v>1</v>
      </c>
      <c r="L71" s="20"/>
      <c r="M71" s="42" t="s">
        <v>94</v>
      </c>
      <c r="N71" s="42">
        <f>VLOOKUP(G71,[1]teams!$B$3:$C$34,2,FALSE)</f>
        <v>0</v>
      </c>
      <c r="O71" s="62"/>
      <c r="P71" s="63"/>
      <c r="Q71" s="64"/>
      <c r="R71" s="81"/>
      <c r="S71" s="77"/>
      <c r="T71" s="77" t="s">
        <v>165</v>
      </c>
      <c r="U71" s="77"/>
      <c r="V71" s="77"/>
      <c r="W71" s="77"/>
      <c r="X71" s="77" t="s">
        <v>166</v>
      </c>
      <c r="Y71" s="77"/>
      <c r="Z71" s="77"/>
      <c r="AA71" s="83"/>
    </row>
    <row r="72" spans="2:27" ht="15" customHeight="1" x14ac:dyDescent="0.2">
      <c r="B72" s="61"/>
      <c r="C72" s="19"/>
      <c r="D72" s="21">
        <f t="shared" si="0"/>
        <v>5</v>
      </c>
      <c r="E72" s="21" t="s">
        <v>13</v>
      </c>
      <c r="F72" s="56">
        <v>42696</v>
      </c>
      <c r="G72" s="40" t="s">
        <v>87</v>
      </c>
      <c r="H72" s="20"/>
      <c r="I72" s="41">
        <v>1</v>
      </c>
      <c r="J72" s="41" t="s">
        <v>25</v>
      </c>
      <c r="K72" s="41">
        <v>2</v>
      </c>
      <c r="L72" s="20"/>
      <c r="M72" s="42" t="s">
        <v>86</v>
      </c>
      <c r="N72" s="42">
        <f>VLOOKUP(G72,[1]teams!$B$3:$C$34,2,FALSE)</f>
        <v>0</v>
      </c>
      <c r="O72" s="62"/>
      <c r="P72" s="63"/>
      <c r="Q72" s="64"/>
      <c r="R72" s="81"/>
      <c r="S72" s="77"/>
      <c r="T72" s="77"/>
      <c r="U72" s="77"/>
      <c r="V72" s="77"/>
      <c r="W72" s="77"/>
      <c r="X72" s="78"/>
      <c r="Y72" s="77"/>
      <c r="Z72" s="77"/>
      <c r="AA72" s="82"/>
    </row>
    <row r="73" spans="2:27" ht="15" customHeight="1" x14ac:dyDescent="0.2">
      <c r="B73" s="61"/>
      <c r="C73" s="19"/>
      <c r="D73" s="21">
        <f t="shared" si="0"/>
        <v>5</v>
      </c>
      <c r="E73" s="21" t="s">
        <v>76</v>
      </c>
      <c r="F73" s="56">
        <v>42696</v>
      </c>
      <c r="G73" s="40" t="s">
        <v>78</v>
      </c>
      <c r="H73" s="20"/>
      <c r="I73" s="41">
        <v>1</v>
      </c>
      <c r="J73" s="41" t="s">
        <v>25</v>
      </c>
      <c r="K73" s="41">
        <v>2</v>
      </c>
      <c r="L73" s="20"/>
      <c r="M73" s="42" t="s">
        <v>77</v>
      </c>
      <c r="N73" s="42">
        <f>VLOOKUP(G73,[1]teams!$B$3:$C$34,2,FALSE)</f>
        <v>0</v>
      </c>
      <c r="O73" s="62"/>
      <c r="P73" s="63"/>
      <c r="Q73" s="64"/>
      <c r="R73" s="81">
        <v>4</v>
      </c>
      <c r="S73" s="77" t="s">
        <v>167</v>
      </c>
      <c r="T73" s="77" t="s">
        <v>168</v>
      </c>
      <c r="U73" s="63"/>
      <c r="V73" s="77"/>
      <c r="W73" s="77"/>
      <c r="X73" s="77" t="s">
        <v>169</v>
      </c>
      <c r="Y73" s="77"/>
      <c r="Z73" s="63"/>
      <c r="AA73" s="82"/>
    </row>
    <row r="74" spans="2:27" ht="15" customHeight="1" x14ac:dyDescent="0.2">
      <c r="B74" s="61"/>
      <c r="C74" s="19"/>
      <c r="D74" s="21">
        <f t="shared" si="0"/>
        <v>5</v>
      </c>
      <c r="E74" s="21" t="s">
        <v>62</v>
      </c>
      <c r="F74" s="56">
        <v>42696</v>
      </c>
      <c r="G74" s="40" t="s">
        <v>64</v>
      </c>
      <c r="H74" s="20"/>
      <c r="I74" s="41">
        <v>0</v>
      </c>
      <c r="J74" s="41" t="s">
        <v>25</v>
      </c>
      <c r="K74" s="41">
        <v>2</v>
      </c>
      <c r="L74" s="20"/>
      <c r="M74" s="42" t="s">
        <v>63</v>
      </c>
      <c r="N74" s="42">
        <f>VLOOKUP(G74,[1]teams!$B$3:$C$34,2,FALSE)</f>
        <v>0</v>
      </c>
      <c r="O74" s="62"/>
      <c r="P74" s="63"/>
      <c r="Q74" s="64"/>
      <c r="R74" s="81"/>
      <c r="S74" s="71" t="s">
        <v>170</v>
      </c>
      <c r="T74" s="77" t="s">
        <v>171</v>
      </c>
      <c r="U74" s="63"/>
      <c r="V74" s="77"/>
      <c r="W74" s="77"/>
      <c r="X74" s="77" t="s">
        <v>164</v>
      </c>
      <c r="Y74" s="77"/>
      <c r="Z74" s="63"/>
      <c r="AA74" s="82"/>
    </row>
    <row r="75" spans="2:27" ht="15" customHeight="1" x14ac:dyDescent="0.2">
      <c r="B75" s="61"/>
      <c r="C75" s="19"/>
      <c r="D75" s="21">
        <f t="shared" si="0"/>
        <v>5</v>
      </c>
      <c r="E75" s="21" t="s">
        <v>13</v>
      </c>
      <c r="F75" s="56">
        <v>42696</v>
      </c>
      <c r="G75" s="40" t="s">
        <v>91</v>
      </c>
      <c r="H75" s="20"/>
      <c r="I75" s="41">
        <v>1</v>
      </c>
      <c r="J75" s="41" t="s">
        <v>25</v>
      </c>
      <c r="K75" s="41">
        <v>0</v>
      </c>
      <c r="L75" s="20"/>
      <c r="M75" s="42" t="s">
        <v>90</v>
      </c>
      <c r="N75" s="42">
        <f>VLOOKUP(G75,[1]teams!$B$3:$C$34,2,FALSE)</f>
        <v>0</v>
      </c>
      <c r="O75" s="62"/>
      <c r="P75" s="63"/>
      <c r="Q75" s="64"/>
      <c r="R75" s="81"/>
      <c r="S75" s="71" t="s">
        <v>172</v>
      </c>
      <c r="T75" s="77" t="s">
        <v>173</v>
      </c>
      <c r="U75" s="63"/>
      <c r="V75" s="77"/>
      <c r="W75" s="77"/>
      <c r="X75" s="77" t="s">
        <v>174</v>
      </c>
      <c r="Y75" s="77"/>
      <c r="Z75" s="77"/>
      <c r="AA75" s="82"/>
    </row>
    <row r="76" spans="2:27" ht="15" customHeight="1" x14ac:dyDescent="0.2">
      <c r="B76" s="61"/>
      <c r="C76" s="19"/>
      <c r="D76" s="21">
        <f t="shared" si="0"/>
        <v>5</v>
      </c>
      <c r="E76" s="21" t="s">
        <v>67</v>
      </c>
      <c r="F76" s="56">
        <v>42696</v>
      </c>
      <c r="G76" s="40" t="s">
        <v>69</v>
      </c>
      <c r="H76" s="20"/>
      <c r="I76" s="41">
        <v>2</v>
      </c>
      <c r="J76" s="41" t="s">
        <v>25</v>
      </c>
      <c r="K76" s="41">
        <v>2</v>
      </c>
      <c r="L76" s="20"/>
      <c r="M76" s="42" t="s">
        <v>68</v>
      </c>
      <c r="N76" s="42">
        <f>VLOOKUP(G76,[1]teams!$B$3:$C$34,2,FALSE)</f>
        <v>0</v>
      </c>
      <c r="O76" s="62"/>
      <c r="P76" s="63"/>
      <c r="Q76" s="64"/>
      <c r="R76" s="81"/>
      <c r="S76" s="71"/>
      <c r="T76" s="77" t="s">
        <v>175</v>
      </c>
      <c r="U76" s="63"/>
      <c r="V76" s="77"/>
      <c r="W76" s="77"/>
      <c r="X76" s="77" t="s">
        <v>176</v>
      </c>
      <c r="Y76" s="77"/>
      <c r="Z76" s="77"/>
      <c r="AA76" s="82"/>
    </row>
    <row r="77" spans="2:27" ht="15" customHeight="1" x14ac:dyDescent="0.2">
      <c r="B77" s="61"/>
      <c r="C77" s="19"/>
      <c r="D77" s="21">
        <f t="shared" si="0"/>
        <v>5</v>
      </c>
      <c r="E77" s="21" t="s">
        <v>62</v>
      </c>
      <c r="F77" s="56">
        <v>42696</v>
      </c>
      <c r="G77" s="40" t="s">
        <v>73</v>
      </c>
      <c r="H77" s="20"/>
      <c r="I77" s="41">
        <v>1</v>
      </c>
      <c r="J77" s="41" t="s">
        <v>25</v>
      </c>
      <c r="K77" s="41">
        <v>2</v>
      </c>
      <c r="L77" s="20"/>
      <c r="M77" s="42" t="s">
        <v>72</v>
      </c>
      <c r="N77" s="42">
        <f>VLOOKUP(G77,[1]teams!$B$3:$C$34,2,FALSE)</f>
        <v>0</v>
      </c>
      <c r="O77" s="62"/>
      <c r="P77" s="63"/>
      <c r="Q77" s="64"/>
      <c r="R77" s="81"/>
      <c r="S77" s="77"/>
      <c r="T77" s="77" t="s">
        <v>177</v>
      </c>
      <c r="U77" s="63"/>
      <c r="V77" s="77"/>
      <c r="W77" s="77"/>
      <c r="X77" s="77" t="s">
        <v>169</v>
      </c>
      <c r="Y77" s="77"/>
      <c r="Z77" s="63"/>
      <c r="AA77" s="82"/>
    </row>
    <row r="78" spans="2:27" ht="15" customHeight="1" x14ac:dyDescent="0.2">
      <c r="B78" s="61"/>
      <c r="C78" s="19"/>
      <c r="D78" s="21">
        <f t="shared" si="0"/>
        <v>5</v>
      </c>
      <c r="E78" s="21" t="s">
        <v>76</v>
      </c>
      <c r="F78" s="56">
        <v>42696</v>
      </c>
      <c r="G78" s="40" t="s">
        <v>82</v>
      </c>
      <c r="H78" s="20"/>
      <c r="I78" s="41">
        <v>3</v>
      </c>
      <c r="J78" s="41" t="s">
        <v>25</v>
      </c>
      <c r="K78" s="41">
        <v>1</v>
      </c>
      <c r="L78" s="20"/>
      <c r="M78" s="42" t="s">
        <v>81</v>
      </c>
      <c r="N78" s="42">
        <f>VLOOKUP(G78,[1]teams!$B$3:$C$34,2,FALSE)</f>
        <v>0</v>
      </c>
      <c r="O78" s="62"/>
      <c r="P78" s="63"/>
      <c r="Q78" s="64"/>
      <c r="R78" s="81">
        <v>5</v>
      </c>
      <c r="S78" s="75" t="s">
        <v>178</v>
      </c>
      <c r="T78" s="75" t="s">
        <v>179</v>
      </c>
      <c r="U78" s="84"/>
      <c r="V78" s="75"/>
      <c r="W78" s="75"/>
      <c r="X78" s="85"/>
      <c r="Y78" s="75"/>
      <c r="Z78" s="63"/>
      <c r="AA78" s="82"/>
    </row>
    <row r="79" spans="2:27" ht="15" customHeight="1" x14ac:dyDescent="0.2">
      <c r="B79" s="61"/>
      <c r="C79" s="19"/>
      <c r="D79" s="21">
        <f t="shared" si="0"/>
        <v>5</v>
      </c>
      <c r="E79" s="21" t="s">
        <v>23</v>
      </c>
      <c r="F79" s="56">
        <v>42697</v>
      </c>
      <c r="G79" s="40" t="s">
        <v>26</v>
      </c>
      <c r="H79" s="20"/>
      <c r="I79" s="41">
        <v>1</v>
      </c>
      <c r="J79" s="41" t="s">
        <v>25</v>
      </c>
      <c r="K79" s="41">
        <v>4</v>
      </c>
      <c r="L79" s="20"/>
      <c r="M79" s="42" t="s">
        <v>24</v>
      </c>
      <c r="N79" s="42">
        <f>VLOOKUP(G79,[1]teams!$B$3:$C$34,2,FALSE)</f>
        <v>0</v>
      </c>
      <c r="O79" s="62"/>
      <c r="P79" s="63"/>
      <c r="Q79" s="64"/>
      <c r="R79" s="81">
        <v>6</v>
      </c>
      <c r="S79" s="75" t="s">
        <v>180</v>
      </c>
      <c r="T79" s="75" t="s">
        <v>181</v>
      </c>
      <c r="U79" s="84"/>
      <c r="V79" s="75"/>
      <c r="W79" s="75"/>
      <c r="X79" s="85"/>
      <c r="Y79" s="75"/>
      <c r="Z79" s="77"/>
      <c r="AA79" s="82"/>
    </row>
    <row r="80" spans="2:27" ht="15" customHeight="1" x14ac:dyDescent="0.2">
      <c r="B80" s="61"/>
      <c r="C80" s="19"/>
      <c r="D80" s="21">
        <f t="shared" si="0"/>
        <v>5</v>
      </c>
      <c r="E80" s="21" t="s">
        <v>29</v>
      </c>
      <c r="F80" s="56">
        <v>42697</v>
      </c>
      <c r="G80" s="40" t="s">
        <v>46</v>
      </c>
      <c r="H80" s="20"/>
      <c r="I80" s="41">
        <v>1</v>
      </c>
      <c r="J80" s="41" t="s">
        <v>25</v>
      </c>
      <c r="K80" s="41">
        <v>3</v>
      </c>
      <c r="L80" s="20"/>
      <c r="M80" s="42" t="s">
        <v>45</v>
      </c>
      <c r="N80" s="42">
        <f>VLOOKUP(G80,[1]teams!$B$3:$C$34,2,FALSE)</f>
        <v>0</v>
      </c>
      <c r="O80" s="62"/>
      <c r="P80" s="63"/>
      <c r="Q80" s="64"/>
      <c r="R80" s="69"/>
      <c r="S80" s="75"/>
      <c r="T80" s="75" t="s">
        <v>182</v>
      </c>
      <c r="U80" s="84"/>
      <c r="V80" s="75"/>
      <c r="W80" s="86"/>
      <c r="X80" s="87" t="s">
        <v>183</v>
      </c>
      <c r="Y80" s="75"/>
      <c r="Z80" s="75"/>
      <c r="AA80" s="88"/>
    </row>
    <row r="81" spans="2:28" ht="15" customHeight="1" x14ac:dyDescent="0.2">
      <c r="B81" s="61"/>
      <c r="C81" s="19"/>
      <c r="D81" s="21">
        <f t="shared" si="0"/>
        <v>5</v>
      </c>
      <c r="E81" s="21" t="s">
        <v>29</v>
      </c>
      <c r="F81" s="56">
        <v>42697</v>
      </c>
      <c r="G81" s="40" t="s">
        <v>31</v>
      </c>
      <c r="H81" s="20"/>
      <c r="I81" s="41">
        <v>1</v>
      </c>
      <c r="J81" s="41" t="s">
        <v>25</v>
      </c>
      <c r="K81" s="41">
        <v>2</v>
      </c>
      <c r="L81" s="20"/>
      <c r="M81" s="42" t="s">
        <v>30</v>
      </c>
      <c r="N81" s="42">
        <f>VLOOKUP(G81,[1]teams!$B$3:$C$34,2,FALSE)</f>
        <v>0</v>
      </c>
      <c r="O81" s="62"/>
      <c r="P81" s="63"/>
      <c r="Q81" s="64"/>
      <c r="R81" s="69"/>
      <c r="S81" s="75"/>
      <c r="T81" s="75" t="s">
        <v>184</v>
      </c>
      <c r="U81" s="84"/>
      <c r="V81" s="75"/>
      <c r="W81" s="86"/>
      <c r="X81" s="87" t="s">
        <v>185</v>
      </c>
      <c r="Y81" s="75"/>
      <c r="Z81" s="75"/>
      <c r="AA81" s="88"/>
    </row>
    <row r="82" spans="2:28" ht="15" customHeight="1" x14ac:dyDescent="0.2">
      <c r="B82" s="61"/>
      <c r="C82" s="19"/>
      <c r="D82" s="21">
        <f t="shared" si="0"/>
        <v>5</v>
      </c>
      <c r="E82" s="21" t="s">
        <v>39</v>
      </c>
      <c r="F82" s="56">
        <v>42697</v>
      </c>
      <c r="G82" s="40" t="s">
        <v>55</v>
      </c>
      <c r="H82" s="20"/>
      <c r="I82" s="41">
        <v>1</v>
      </c>
      <c r="J82" s="41" t="s">
        <v>25</v>
      </c>
      <c r="K82" s="41">
        <v>1</v>
      </c>
      <c r="L82" s="20"/>
      <c r="M82" s="42" t="s">
        <v>54</v>
      </c>
      <c r="N82" s="42">
        <f>VLOOKUP(G82,[1]teams!$B$3:$C$34,2,FALSE)</f>
        <v>0</v>
      </c>
      <c r="O82" s="62"/>
      <c r="P82" s="63"/>
      <c r="Q82" s="64"/>
      <c r="R82" s="69"/>
      <c r="S82" s="75"/>
      <c r="T82" s="75" t="s">
        <v>186</v>
      </c>
      <c r="U82" s="84"/>
      <c r="V82" s="75"/>
      <c r="W82" s="86"/>
      <c r="X82" s="87" t="s">
        <v>187</v>
      </c>
      <c r="Y82" s="75"/>
      <c r="Z82" s="75"/>
      <c r="AA82" s="88"/>
    </row>
    <row r="83" spans="2:28" ht="15" customHeight="1" x14ac:dyDescent="0.2">
      <c r="B83" s="61"/>
      <c r="C83" s="19"/>
      <c r="D83" s="21">
        <f t="shared" si="0"/>
        <v>5</v>
      </c>
      <c r="E83" s="21" t="s">
        <v>23</v>
      </c>
      <c r="F83" s="56">
        <v>42697</v>
      </c>
      <c r="G83" s="40" t="s">
        <v>50</v>
      </c>
      <c r="H83" s="20"/>
      <c r="I83" s="41">
        <v>3</v>
      </c>
      <c r="J83" s="41" t="s">
        <v>25</v>
      </c>
      <c r="K83" s="41">
        <v>1</v>
      </c>
      <c r="L83" s="20"/>
      <c r="M83" s="42" t="s">
        <v>49</v>
      </c>
      <c r="N83" s="42">
        <f>VLOOKUP(G83,[1]teams!$B$3:$C$34,2,FALSE)</f>
        <v>0</v>
      </c>
      <c r="O83" s="62"/>
      <c r="P83" s="63"/>
      <c r="Q83" s="64"/>
      <c r="R83" s="69"/>
      <c r="S83" s="75"/>
      <c r="T83" s="75" t="s">
        <v>188</v>
      </c>
      <c r="U83" s="84"/>
      <c r="V83" s="75"/>
      <c r="W83" s="86"/>
      <c r="X83" s="89" t="s">
        <v>189</v>
      </c>
      <c r="Y83" s="75"/>
      <c r="Z83" s="75"/>
      <c r="AA83" s="88"/>
    </row>
    <row r="84" spans="2:28" ht="15" customHeight="1" x14ac:dyDescent="0.2">
      <c r="B84" s="61"/>
      <c r="C84" s="19"/>
      <c r="D84" s="21">
        <f t="shared" si="0"/>
        <v>5</v>
      </c>
      <c r="E84" s="21" t="s">
        <v>39</v>
      </c>
      <c r="F84" s="56">
        <v>42697</v>
      </c>
      <c r="G84" s="40" t="s">
        <v>42</v>
      </c>
      <c r="H84" s="20"/>
      <c r="I84" s="41">
        <v>1</v>
      </c>
      <c r="J84" s="41" t="s">
        <v>25</v>
      </c>
      <c r="K84" s="41">
        <v>0</v>
      </c>
      <c r="L84" s="20"/>
      <c r="M84" s="42" t="s">
        <v>40</v>
      </c>
      <c r="N84" s="42">
        <f>VLOOKUP(G84,[1]teams!$B$3:$C$34,2,FALSE)</f>
        <v>0</v>
      </c>
      <c r="O84" s="62"/>
      <c r="P84" s="63"/>
      <c r="Q84" s="64"/>
      <c r="R84" s="69"/>
      <c r="S84" s="75"/>
      <c r="T84" s="90" t="s">
        <v>190</v>
      </c>
      <c r="U84" s="90"/>
      <c r="V84" s="90"/>
      <c r="W84" s="90"/>
      <c r="X84" s="89" t="s">
        <v>189</v>
      </c>
      <c r="Y84" s="91"/>
      <c r="Z84" s="75"/>
      <c r="AA84" s="88"/>
    </row>
    <row r="85" spans="2:28" ht="15" customHeight="1" x14ac:dyDescent="0.2">
      <c r="B85" s="61"/>
      <c r="C85" s="19"/>
      <c r="D85" s="21">
        <f t="shared" si="0"/>
        <v>5</v>
      </c>
      <c r="E85" s="21" t="s">
        <v>34</v>
      </c>
      <c r="F85" s="56">
        <v>42697</v>
      </c>
      <c r="G85" s="40" t="s">
        <v>59</v>
      </c>
      <c r="H85" s="20"/>
      <c r="I85" s="41">
        <v>3</v>
      </c>
      <c r="J85" s="41" t="s">
        <v>25</v>
      </c>
      <c r="K85" s="41">
        <v>1</v>
      </c>
      <c r="L85" s="20"/>
      <c r="M85" s="42" t="s">
        <v>58</v>
      </c>
      <c r="N85" s="42">
        <f>VLOOKUP(G85,[1]teams!$B$3:$C$34,2,FALSE)</f>
        <v>0</v>
      </c>
      <c r="O85" s="62"/>
      <c r="P85" s="63"/>
      <c r="Q85" s="64"/>
      <c r="R85" s="69"/>
      <c r="S85" s="92"/>
      <c r="T85" s="93" t="s">
        <v>191</v>
      </c>
      <c r="U85" s="93"/>
      <c r="V85" s="93"/>
      <c r="W85" s="93"/>
      <c r="X85" s="93"/>
      <c r="Y85" s="93"/>
      <c r="Z85" s="94"/>
      <c r="AA85" s="95"/>
    </row>
    <row r="86" spans="2:28" ht="15" customHeight="1" x14ac:dyDescent="0.2">
      <c r="B86" s="61"/>
      <c r="C86" s="19"/>
      <c r="D86" s="21">
        <f t="shared" si="0"/>
        <v>5</v>
      </c>
      <c r="E86" s="21" t="s">
        <v>34</v>
      </c>
      <c r="F86" s="56">
        <v>42697</v>
      </c>
      <c r="G86" s="40" t="s">
        <v>36</v>
      </c>
      <c r="H86" s="20"/>
      <c r="I86" s="41">
        <v>0</v>
      </c>
      <c r="J86" s="41" t="s">
        <v>25</v>
      </c>
      <c r="K86" s="41">
        <v>1</v>
      </c>
      <c r="L86" s="20"/>
      <c r="M86" s="42" t="s">
        <v>35</v>
      </c>
      <c r="N86" s="42">
        <f>VLOOKUP(G86,[1]teams!$B$3:$C$34,2,FALSE)</f>
        <v>0</v>
      </c>
      <c r="O86" s="62"/>
      <c r="P86" s="63"/>
      <c r="Q86" s="64"/>
      <c r="R86" s="69"/>
      <c r="S86" s="92"/>
      <c r="T86" s="93"/>
      <c r="U86" s="93"/>
      <c r="V86" s="93"/>
      <c r="W86" s="93"/>
      <c r="X86" s="93"/>
      <c r="Y86" s="93"/>
      <c r="Z86" s="94"/>
      <c r="AA86" s="95"/>
    </row>
    <row r="87" spans="2:28" ht="15" customHeight="1" x14ac:dyDescent="0.2">
      <c r="B87" s="61"/>
      <c r="C87" s="19"/>
      <c r="D87" s="21">
        <f t="shared" si="0"/>
        <v>6</v>
      </c>
      <c r="E87" s="21" t="s">
        <v>34</v>
      </c>
      <c r="F87" s="56">
        <v>42710</v>
      </c>
      <c r="G87" s="40" t="s">
        <v>58</v>
      </c>
      <c r="H87" s="20"/>
      <c r="I87" s="41">
        <v>1</v>
      </c>
      <c r="J87" s="41" t="s">
        <v>25</v>
      </c>
      <c r="K87" s="41">
        <v>1</v>
      </c>
      <c r="L87" s="20"/>
      <c r="M87" s="42" t="s">
        <v>36</v>
      </c>
      <c r="N87" s="42">
        <f>VLOOKUP(G87,[1]teams!$B$3:$C$34,2,FALSE)</f>
        <v>0</v>
      </c>
      <c r="O87" s="62"/>
      <c r="P87" s="63"/>
      <c r="Q87" s="64"/>
      <c r="R87" s="69"/>
      <c r="S87" s="92"/>
      <c r="T87" s="93"/>
      <c r="U87" s="93"/>
      <c r="V87" s="93"/>
      <c r="W87" s="93"/>
      <c r="X87" s="93"/>
      <c r="Y87" s="93"/>
      <c r="Z87" s="94"/>
      <c r="AA87" s="95"/>
    </row>
    <row r="88" spans="2:28" ht="15" customHeight="1" x14ac:dyDescent="0.2">
      <c r="B88" s="61"/>
      <c r="C88" s="19"/>
      <c r="D88" s="21">
        <f t="shared" ref="D88:D102" si="1">D72+1</f>
        <v>6</v>
      </c>
      <c r="E88" s="21" t="s">
        <v>39</v>
      </c>
      <c r="F88" s="56">
        <v>42710</v>
      </c>
      <c r="G88" s="40" t="s">
        <v>40</v>
      </c>
      <c r="H88" s="20"/>
      <c r="I88" s="41">
        <v>1</v>
      </c>
      <c r="J88" s="41" t="s">
        <v>25</v>
      </c>
      <c r="K88" s="41">
        <v>2</v>
      </c>
      <c r="L88" s="20"/>
      <c r="M88" s="42" t="s">
        <v>55</v>
      </c>
      <c r="N88" s="42">
        <f>VLOOKUP(G88,[1]teams!$B$3:$C$34,2,FALSE)</f>
        <v>0</v>
      </c>
      <c r="O88" s="62"/>
      <c r="P88" s="63"/>
      <c r="Q88" s="64"/>
      <c r="R88" s="69"/>
      <c r="S88" s="92"/>
      <c r="T88" s="96" t="s">
        <v>192</v>
      </c>
      <c r="U88" s="97"/>
      <c r="V88" s="75"/>
      <c r="W88" s="97"/>
      <c r="X88" s="98"/>
      <c r="Y88" s="98"/>
      <c r="Z88" s="92"/>
      <c r="AA88" s="99"/>
    </row>
    <row r="89" spans="2:28" ht="15" customHeight="1" x14ac:dyDescent="0.2">
      <c r="B89" s="61"/>
      <c r="C89" s="19"/>
      <c r="D89" s="21">
        <f t="shared" si="1"/>
        <v>6</v>
      </c>
      <c r="E89" s="21" t="s">
        <v>23</v>
      </c>
      <c r="F89" s="56">
        <v>42710</v>
      </c>
      <c r="G89" s="40" t="s">
        <v>49</v>
      </c>
      <c r="H89" s="20"/>
      <c r="I89" s="41">
        <v>2</v>
      </c>
      <c r="J89" s="41" t="s">
        <v>25</v>
      </c>
      <c r="K89" s="41">
        <v>0</v>
      </c>
      <c r="L89" s="20"/>
      <c r="M89" s="42" t="s">
        <v>26</v>
      </c>
      <c r="N89" s="42">
        <f>VLOOKUP(G89,[1]teams!$B$3:$C$34,2,FALSE)</f>
        <v>0</v>
      </c>
      <c r="O89" s="62"/>
      <c r="P89" s="63"/>
      <c r="Q89" s="64"/>
      <c r="R89" s="69">
        <v>7</v>
      </c>
      <c r="S89" s="75" t="s">
        <v>193</v>
      </c>
      <c r="T89" s="100" t="s">
        <v>194</v>
      </c>
      <c r="U89" s="63"/>
      <c r="V89" s="76"/>
      <c r="W89" s="77"/>
      <c r="X89" s="78"/>
      <c r="Y89" s="77"/>
      <c r="Z89" s="101"/>
      <c r="AA89" s="102"/>
    </row>
    <row r="90" spans="2:28" ht="15" customHeight="1" x14ac:dyDescent="0.2">
      <c r="B90" s="61"/>
      <c r="C90" s="19"/>
      <c r="D90" s="21">
        <f t="shared" si="1"/>
        <v>6</v>
      </c>
      <c r="E90" s="21" t="s">
        <v>39</v>
      </c>
      <c r="F90" s="56">
        <v>42710</v>
      </c>
      <c r="G90" s="40" t="s">
        <v>54</v>
      </c>
      <c r="H90" s="20"/>
      <c r="I90" s="41">
        <v>3</v>
      </c>
      <c r="J90" s="41" t="s">
        <v>25</v>
      </c>
      <c r="K90" s="41">
        <v>0</v>
      </c>
      <c r="L90" s="20"/>
      <c r="M90" s="42" t="s">
        <v>42</v>
      </c>
      <c r="N90" s="42">
        <f>VLOOKUP(G90,[1]teams!$B$3:$C$34,2,FALSE)</f>
        <v>0</v>
      </c>
      <c r="O90" s="62"/>
      <c r="P90" s="63"/>
      <c r="Q90" s="64"/>
      <c r="R90" s="69">
        <v>8</v>
      </c>
      <c r="S90" s="75" t="s">
        <v>195</v>
      </c>
      <c r="T90" s="87" t="s">
        <v>196</v>
      </c>
      <c r="U90" s="63"/>
      <c r="V90" s="75"/>
      <c r="W90" s="77"/>
      <c r="X90" s="78"/>
      <c r="Y90" s="77"/>
      <c r="Z90" s="92"/>
      <c r="AA90" s="99"/>
    </row>
    <row r="91" spans="2:28" ht="15" customHeight="1" x14ac:dyDescent="0.2">
      <c r="B91" s="61"/>
      <c r="C91" s="19"/>
      <c r="D91" s="21">
        <f t="shared" si="1"/>
        <v>6</v>
      </c>
      <c r="E91" s="21" t="s">
        <v>29</v>
      </c>
      <c r="F91" s="56">
        <v>42710</v>
      </c>
      <c r="G91" s="40" t="s">
        <v>45</v>
      </c>
      <c r="H91" s="20"/>
      <c r="I91" s="41">
        <v>2</v>
      </c>
      <c r="J91" s="41" t="s">
        <v>25</v>
      </c>
      <c r="K91" s="41">
        <v>0</v>
      </c>
      <c r="L91" s="20"/>
      <c r="M91" s="42" t="s">
        <v>31</v>
      </c>
      <c r="N91" s="42">
        <f>VLOOKUP(G91,[1]teams!$B$3:$C$34,2,FALSE)</f>
        <v>0</v>
      </c>
      <c r="O91" s="62"/>
      <c r="P91" s="63"/>
      <c r="Q91" s="64"/>
      <c r="R91" s="69">
        <v>9</v>
      </c>
      <c r="S91" s="75" t="s">
        <v>197</v>
      </c>
      <c r="T91" s="87" t="s">
        <v>198</v>
      </c>
      <c r="U91" s="63"/>
      <c r="V91" s="75"/>
      <c r="W91" s="77"/>
      <c r="X91" s="78"/>
      <c r="Y91" s="77"/>
      <c r="Z91" s="77"/>
      <c r="AA91" s="82"/>
    </row>
    <row r="92" spans="2:28" ht="15" customHeight="1" x14ac:dyDescent="0.2">
      <c r="B92" s="61"/>
      <c r="C92" s="19"/>
      <c r="D92" s="21">
        <f t="shared" si="1"/>
        <v>6</v>
      </c>
      <c r="E92" s="21" t="s">
        <v>23</v>
      </c>
      <c r="F92" s="56">
        <v>42710</v>
      </c>
      <c r="G92" s="40" t="s">
        <v>24</v>
      </c>
      <c r="H92" s="20"/>
      <c r="I92" s="41">
        <v>2</v>
      </c>
      <c r="J92" s="41" t="s">
        <v>25</v>
      </c>
      <c r="K92" s="41">
        <v>1</v>
      </c>
      <c r="L92" s="20"/>
      <c r="M92" s="42" t="s">
        <v>50</v>
      </c>
      <c r="N92" s="42">
        <f>VLOOKUP(G92,[1]teams!$B$3:$C$34,2,FALSE)</f>
        <v>0</v>
      </c>
      <c r="O92" s="62"/>
      <c r="P92" s="63"/>
      <c r="Q92" s="64"/>
      <c r="R92" s="69"/>
      <c r="S92" s="103"/>
      <c r="T92" s="104"/>
      <c r="U92" s="103"/>
      <c r="V92" s="103"/>
      <c r="W92" s="103"/>
      <c r="X92" s="105"/>
      <c r="Y92" s="63"/>
      <c r="Z92" s="77"/>
      <c r="AA92" s="82"/>
    </row>
    <row r="93" spans="2:28" ht="15" customHeight="1" thickBot="1" x14ac:dyDescent="0.25">
      <c r="B93" s="61"/>
      <c r="C93" s="19"/>
      <c r="D93" s="21">
        <f t="shared" si="1"/>
        <v>6</v>
      </c>
      <c r="E93" s="21" t="s">
        <v>29</v>
      </c>
      <c r="F93" s="56">
        <v>42710</v>
      </c>
      <c r="G93" s="40" t="s">
        <v>30</v>
      </c>
      <c r="H93" s="20"/>
      <c r="I93" s="41">
        <v>4</v>
      </c>
      <c r="J93" s="41" t="s">
        <v>25</v>
      </c>
      <c r="K93" s="41">
        <v>0</v>
      </c>
      <c r="L93" s="20"/>
      <c r="M93" s="42" t="s">
        <v>46</v>
      </c>
      <c r="N93" s="42">
        <f>VLOOKUP(G93,[1]teams!$B$3:$C$34,2,FALSE)</f>
        <v>0</v>
      </c>
      <c r="O93" s="62"/>
      <c r="P93" s="63"/>
      <c r="Q93" s="64"/>
      <c r="R93" s="69"/>
      <c r="S93" s="103"/>
      <c r="T93" s="104"/>
      <c r="U93" s="103"/>
      <c r="V93" s="103"/>
      <c r="W93" s="103"/>
      <c r="X93" s="105"/>
      <c r="Y93" s="63"/>
      <c r="Z93" s="77"/>
      <c r="AA93" s="73"/>
    </row>
    <row r="94" spans="2:28" ht="15" customHeight="1" x14ac:dyDescent="0.2">
      <c r="B94" s="61"/>
      <c r="C94" s="19"/>
      <c r="D94" s="21">
        <f t="shared" si="1"/>
        <v>6</v>
      </c>
      <c r="E94" s="21" t="s">
        <v>34</v>
      </c>
      <c r="F94" s="56">
        <v>42710</v>
      </c>
      <c r="G94" s="40" t="s">
        <v>35</v>
      </c>
      <c r="H94" s="20"/>
      <c r="I94" s="41">
        <v>0</v>
      </c>
      <c r="J94" s="41" t="s">
        <v>25</v>
      </c>
      <c r="K94" s="41">
        <v>0</v>
      </c>
      <c r="L94" s="20"/>
      <c r="M94" s="42" t="s">
        <v>59</v>
      </c>
      <c r="N94" s="42">
        <f>VLOOKUP(G94,[1]teams!$B$3:$C$34,2,FALSE)</f>
        <v>0</v>
      </c>
      <c r="O94" s="62"/>
      <c r="P94" s="63"/>
      <c r="Q94" s="64"/>
      <c r="R94" s="106"/>
      <c r="S94" s="107" t="s">
        <v>199</v>
      </c>
      <c r="T94" s="108" t="s">
        <v>200</v>
      </c>
      <c r="U94" s="108" t="s">
        <v>200</v>
      </c>
      <c r="V94" s="108" t="s">
        <v>200</v>
      </c>
      <c r="W94" s="103"/>
      <c r="X94" s="105"/>
      <c r="Y94" s="63"/>
      <c r="Z94" s="63"/>
      <c r="AA94" s="83"/>
    </row>
    <row r="95" spans="2:28" ht="15" customHeight="1" x14ac:dyDescent="0.2">
      <c r="B95" s="61"/>
      <c r="C95" s="19"/>
      <c r="D95" s="21">
        <f t="shared" si="1"/>
        <v>6</v>
      </c>
      <c r="E95" s="21" t="s">
        <v>13</v>
      </c>
      <c r="F95" s="56">
        <v>42711</v>
      </c>
      <c r="G95" s="40" t="s">
        <v>86</v>
      </c>
      <c r="H95" s="20"/>
      <c r="I95" s="41">
        <v>1</v>
      </c>
      <c r="J95" s="41" t="s">
        <v>25</v>
      </c>
      <c r="K95" s="41">
        <v>0</v>
      </c>
      <c r="L95" s="20"/>
      <c r="M95" s="42" t="s">
        <v>91</v>
      </c>
      <c r="N95" s="42">
        <f>VLOOKUP(G95,[1]teams!$B$3:$C$34,2,FALSE)</f>
        <v>0</v>
      </c>
      <c r="O95" s="62"/>
      <c r="P95" s="63"/>
      <c r="Q95" s="64"/>
      <c r="R95" s="106"/>
      <c r="S95" s="109" t="s">
        <v>201</v>
      </c>
      <c r="T95" s="110" t="s">
        <v>202</v>
      </c>
      <c r="U95" s="110" t="s">
        <v>202</v>
      </c>
      <c r="V95" s="110" t="s">
        <v>202</v>
      </c>
      <c r="W95" s="103"/>
      <c r="X95" s="103"/>
      <c r="Y95" s="63"/>
      <c r="Z95" s="63"/>
      <c r="AA95" s="83"/>
    </row>
    <row r="96" spans="2:28" ht="15" customHeight="1" thickBot="1" x14ac:dyDescent="0.25">
      <c r="B96" s="61"/>
      <c r="C96" s="19"/>
      <c r="D96" s="21">
        <f t="shared" si="1"/>
        <v>6</v>
      </c>
      <c r="E96" s="21" t="s">
        <v>13</v>
      </c>
      <c r="F96" s="56">
        <v>42711</v>
      </c>
      <c r="G96" s="40" t="s">
        <v>90</v>
      </c>
      <c r="H96" s="20"/>
      <c r="I96" s="41">
        <v>1</v>
      </c>
      <c r="J96" s="41" t="s">
        <v>25</v>
      </c>
      <c r="K96" s="41">
        <v>2</v>
      </c>
      <c r="L96" s="20"/>
      <c r="M96" s="42" t="s">
        <v>87</v>
      </c>
      <c r="N96" s="42">
        <f>VLOOKUP(G96,[1]teams!$B$3:$C$34,2,FALSE)</f>
        <v>0</v>
      </c>
      <c r="O96" s="62"/>
      <c r="P96" s="63"/>
      <c r="Q96" s="64"/>
      <c r="R96" s="111"/>
      <c r="S96" s="112" t="s">
        <v>203</v>
      </c>
      <c r="T96" s="113" t="s">
        <v>204</v>
      </c>
      <c r="U96" s="113" t="s">
        <v>204</v>
      </c>
      <c r="V96" s="113" t="s">
        <v>204</v>
      </c>
      <c r="W96" s="114"/>
      <c r="X96" s="114"/>
      <c r="Y96" s="115"/>
      <c r="Z96" s="115"/>
      <c r="AA96" s="116"/>
      <c r="AB96" s="63"/>
    </row>
    <row r="97" spans="2:32" ht="15" customHeight="1" thickBot="1" x14ac:dyDescent="0.25">
      <c r="B97" s="61"/>
      <c r="C97" s="19"/>
      <c r="D97" s="21">
        <f t="shared" si="1"/>
        <v>6</v>
      </c>
      <c r="E97" s="21" t="s">
        <v>67</v>
      </c>
      <c r="F97" s="56">
        <v>42711</v>
      </c>
      <c r="G97" s="40" t="s">
        <v>94</v>
      </c>
      <c r="H97" s="20"/>
      <c r="I97" s="41">
        <v>2</v>
      </c>
      <c r="J97" s="41" t="s">
        <v>25</v>
      </c>
      <c r="K97" s="41">
        <v>2</v>
      </c>
      <c r="L97" s="20"/>
      <c r="M97" s="42" t="s">
        <v>69</v>
      </c>
      <c r="N97" s="42">
        <f>VLOOKUP(G97,[1]teams!$B$3:$C$34,2,FALSE)</f>
        <v>0</v>
      </c>
      <c r="O97" s="62"/>
      <c r="P97" s="63"/>
      <c r="Q97" s="64"/>
      <c r="R97" s="117"/>
      <c r="S97" s="103"/>
      <c r="T97" s="103"/>
      <c r="U97" s="103"/>
      <c r="V97" s="103"/>
      <c r="W97" s="103"/>
      <c r="X97" s="103"/>
      <c r="Y97" s="63"/>
      <c r="Z97" s="63"/>
      <c r="AA97" s="63"/>
      <c r="AB97" s="63"/>
    </row>
    <row r="98" spans="2:32" ht="15" customHeight="1" x14ac:dyDescent="0.25">
      <c r="B98" s="61"/>
      <c r="C98" s="19"/>
      <c r="D98" s="21">
        <f t="shared" si="1"/>
        <v>6</v>
      </c>
      <c r="E98" s="21" t="s">
        <v>76</v>
      </c>
      <c r="F98" s="56">
        <v>42711</v>
      </c>
      <c r="G98" s="40" t="s">
        <v>77</v>
      </c>
      <c r="H98" s="20"/>
      <c r="I98" s="41">
        <v>2</v>
      </c>
      <c r="J98" s="41" t="s">
        <v>25</v>
      </c>
      <c r="K98" s="41">
        <v>0</v>
      </c>
      <c r="L98" s="20"/>
      <c r="M98" s="42" t="s">
        <v>82</v>
      </c>
      <c r="N98" s="42">
        <f>VLOOKUP(G98,[1]teams!$B$3:$C$34,2,FALSE)</f>
        <v>0</v>
      </c>
      <c r="O98" s="62"/>
      <c r="P98" s="63"/>
      <c r="Q98" s="64"/>
      <c r="R98" s="65" t="s">
        <v>205</v>
      </c>
      <c r="S98" s="66"/>
      <c r="T98" s="66"/>
      <c r="U98" s="66"/>
      <c r="V98" s="66"/>
      <c r="W98" s="66"/>
      <c r="X98" s="66"/>
      <c r="Y98" s="66"/>
      <c r="Z98" s="66"/>
      <c r="AA98" s="67"/>
      <c r="AB98" s="118"/>
      <c r="AC98" s="118"/>
      <c r="AD98" s="118"/>
      <c r="AE98" s="118"/>
      <c r="AF98" s="103"/>
    </row>
    <row r="99" spans="2:32" ht="15" customHeight="1" x14ac:dyDescent="0.2">
      <c r="B99" s="61"/>
      <c r="C99" s="19"/>
      <c r="D99" s="21">
        <f t="shared" si="1"/>
        <v>6</v>
      </c>
      <c r="E99" s="21" t="s">
        <v>76</v>
      </c>
      <c r="F99" s="56">
        <v>42711</v>
      </c>
      <c r="G99" s="40" t="s">
        <v>81</v>
      </c>
      <c r="H99" s="20"/>
      <c r="I99" s="41">
        <v>1</v>
      </c>
      <c r="J99" s="41" t="s">
        <v>25</v>
      </c>
      <c r="K99" s="41">
        <v>1</v>
      </c>
      <c r="L99" s="20"/>
      <c r="M99" s="42" t="s">
        <v>78</v>
      </c>
      <c r="N99" s="42">
        <f>VLOOKUP(G99,[1]teams!$B$3:$C$34,2,FALSE)</f>
        <v>0</v>
      </c>
      <c r="O99" s="62"/>
      <c r="P99" s="63"/>
      <c r="Q99" s="64"/>
      <c r="R99" s="119" t="s">
        <v>206</v>
      </c>
      <c r="S99" s="120"/>
      <c r="T99" s="121" t="s">
        <v>207</v>
      </c>
      <c r="U99" s="122" t="s">
        <v>208</v>
      </c>
      <c r="V99" s="123"/>
      <c r="W99" s="122" t="s">
        <v>209</v>
      </c>
      <c r="X99" s="123"/>
      <c r="Y99" s="122" t="s">
        <v>210</v>
      </c>
      <c r="Z99" s="124"/>
      <c r="AA99" s="125"/>
      <c r="AB99" s="118"/>
      <c r="AC99" s="118"/>
      <c r="AD99" s="118"/>
      <c r="AE99" s="118"/>
      <c r="AF99" s="103"/>
    </row>
    <row r="100" spans="2:32" ht="15" customHeight="1" x14ac:dyDescent="0.2">
      <c r="B100" s="61"/>
      <c r="C100" s="19"/>
      <c r="D100" s="21">
        <f t="shared" si="1"/>
        <v>6</v>
      </c>
      <c r="E100" s="21" t="s">
        <v>62</v>
      </c>
      <c r="F100" s="56">
        <v>42711</v>
      </c>
      <c r="G100" s="40" t="s">
        <v>63</v>
      </c>
      <c r="H100" s="20"/>
      <c r="I100" s="41">
        <v>4</v>
      </c>
      <c r="J100" s="41" t="s">
        <v>25</v>
      </c>
      <c r="K100" s="41">
        <v>0</v>
      </c>
      <c r="L100" s="20"/>
      <c r="M100" s="42" t="s">
        <v>73</v>
      </c>
      <c r="N100" s="42">
        <f>VLOOKUP(G100,[1]teams!$B$3:$C$34,2,FALSE)</f>
        <v>0</v>
      </c>
      <c r="O100" s="62"/>
      <c r="P100" s="63"/>
      <c r="Q100" s="64"/>
      <c r="R100" s="126"/>
      <c r="S100" s="127" t="s">
        <v>211</v>
      </c>
      <c r="T100" s="128">
        <v>13</v>
      </c>
      <c r="U100" s="129" t="s">
        <v>212</v>
      </c>
      <c r="V100" s="130"/>
      <c r="W100" s="130" t="s">
        <v>213</v>
      </c>
      <c r="X100" s="130"/>
      <c r="Y100" s="131" t="s">
        <v>214</v>
      </c>
      <c r="Z100" s="132"/>
      <c r="AA100" s="133"/>
      <c r="AB100" s="118"/>
      <c r="AC100" s="118"/>
      <c r="AD100" s="118"/>
      <c r="AE100" s="118"/>
      <c r="AF100" s="103"/>
    </row>
    <row r="101" spans="2:32" ht="15" customHeight="1" x14ac:dyDescent="0.2">
      <c r="B101" s="61"/>
      <c r="C101" s="19"/>
      <c r="D101" s="21">
        <f t="shared" si="1"/>
        <v>6</v>
      </c>
      <c r="E101" s="21" t="s">
        <v>67</v>
      </c>
      <c r="F101" s="56">
        <v>42711</v>
      </c>
      <c r="G101" s="40" t="s">
        <v>68</v>
      </c>
      <c r="H101" s="20"/>
      <c r="I101" s="41">
        <v>1</v>
      </c>
      <c r="J101" s="41" t="s">
        <v>25</v>
      </c>
      <c r="K101" s="41">
        <v>1</v>
      </c>
      <c r="L101" s="20"/>
      <c r="M101" s="42" t="s">
        <v>95</v>
      </c>
      <c r="N101" s="42">
        <f>VLOOKUP(G101,[1]teams!$B$3:$C$34,2,FALSE)</f>
        <v>0</v>
      </c>
      <c r="O101" s="62"/>
      <c r="P101" s="63"/>
      <c r="Q101" s="64"/>
      <c r="R101" s="126"/>
      <c r="S101" s="127" t="s">
        <v>215</v>
      </c>
      <c r="T101" s="128">
        <v>11</v>
      </c>
      <c r="U101" s="129" t="s">
        <v>216</v>
      </c>
      <c r="V101" s="130"/>
      <c r="W101" s="130" t="s">
        <v>217</v>
      </c>
      <c r="X101" s="130"/>
      <c r="Y101" s="131" t="s">
        <v>218</v>
      </c>
      <c r="Z101" s="132"/>
      <c r="AA101" s="133"/>
      <c r="AB101" s="118"/>
      <c r="AC101" s="118"/>
      <c r="AD101" s="118"/>
      <c r="AE101" s="118"/>
      <c r="AF101" s="103"/>
    </row>
    <row r="102" spans="2:32" ht="15" customHeight="1" x14ac:dyDescent="0.2">
      <c r="B102" s="61"/>
      <c r="C102" s="19"/>
      <c r="D102" s="21">
        <f t="shared" si="1"/>
        <v>6</v>
      </c>
      <c r="E102" s="21" t="s">
        <v>62</v>
      </c>
      <c r="F102" s="56">
        <v>42711</v>
      </c>
      <c r="G102" s="40" t="s">
        <v>72</v>
      </c>
      <c r="H102" s="20"/>
      <c r="I102" s="41">
        <v>1</v>
      </c>
      <c r="J102" s="41" t="s">
        <v>25</v>
      </c>
      <c r="K102" s="41">
        <v>1</v>
      </c>
      <c r="L102" s="20"/>
      <c r="M102" s="42" t="s">
        <v>64</v>
      </c>
      <c r="N102" s="42">
        <f>VLOOKUP(G102,[1]teams!$B$3:$C$34,2,FALSE)</f>
        <v>0</v>
      </c>
      <c r="O102" s="62"/>
      <c r="P102" s="63"/>
      <c r="Q102" s="64"/>
      <c r="R102" s="126"/>
      <c r="S102" s="127" t="s">
        <v>219</v>
      </c>
      <c r="T102" s="128">
        <v>19</v>
      </c>
      <c r="U102" s="129" t="s">
        <v>220</v>
      </c>
      <c r="V102" s="130"/>
      <c r="W102" s="130" t="s">
        <v>217</v>
      </c>
      <c r="X102" s="130"/>
      <c r="Y102" s="131" t="s">
        <v>221</v>
      </c>
      <c r="Z102" s="132"/>
      <c r="AA102" s="133"/>
      <c r="AB102" s="118"/>
      <c r="AC102" s="118"/>
      <c r="AD102" s="118"/>
      <c r="AE102" s="118"/>
      <c r="AF102" s="103"/>
    </row>
    <row r="103" spans="2:32" ht="15" customHeight="1" x14ac:dyDescent="0.2">
      <c r="B103" s="61"/>
      <c r="C103" s="134"/>
      <c r="D103" s="135"/>
      <c r="E103" s="135"/>
      <c r="F103" s="135"/>
      <c r="G103" s="135"/>
      <c r="H103" s="135"/>
      <c r="I103" s="135"/>
      <c r="J103" s="136"/>
      <c r="K103" s="135"/>
      <c r="L103" s="135"/>
      <c r="M103" s="135"/>
      <c r="N103" s="135"/>
      <c r="O103" s="62"/>
      <c r="P103" s="63"/>
      <c r="Q103" s="64"/>
      <c r="R103" s="126"/>
      <c r="S103" s="127" t="s">
        <v>222</v>
      </c>
      <c r="T103" s="128">
        <v>13</v>
      </c>
      <c r="U103" s="129" t="s">
        <v>223</v>
      </c>
      <c r="V103" s="130"/>
      <c r="W103" s="130" t="s">
        <v>217</v>
      </c>
      <c r="X103" s="130"/>
      <c r="Y103" s="131" t="s">
        <v>224</v>
      </c>
      <c r="Z103" s="132"/>
      <c r="AA103" s="133"/>
      <c r="AB103" s="118"/>
      <c r="AC103" s="118"/>
      <c r="AD103" s="118"/>
      <c r="AE103" s="118"/>
      <c r="AF103" s="103"/>
    </row>
    <row r="104" spans="2:32" ht="15" customHeight="1" x14ac:dyDescent="0.2">
      <c r="B104" s="137"/>
      <c r="C104" s="138"/>
      <c r="D104" s="139" t="s">
        <v>225</v>
      </c>
      <c r="E104" s="139"/>
      <c r="F104" s="139"/>
      <c r="G104" s="139"/>
      <c r="H104" s="138"/>
      <c r="I104" s="138"/>
      <c r="J104" s="140"/>
      <c r="K104" s="138"/>
      <c r="L104" s="138"/>
      <c r="M104" s="138"/>
      <c r="N104" s="138"/>
      <c r="O104" s="138"/>
      <c r="P104" s="141"/>
      <c r="Q104" s="142"/>
      <c r="R104" s="126"/>
      <c r="S104" s="127" t="s">
        <v>226</v>
      </c>
      <c r="T104" s="128">
        <v>7</v>
      </c>
      <c r="U104" s="129" t="s">
        <v>213</v>
      </c>
      <c r="V104" s="130"/>
      <c r="W104" s="130" t="s">
        <v>212</v>
      </c>
      <c r="X104" s="130"/>
      <c r="Y104" s="131" t="s">
        <v>227</v>
      </c>
      <c r="Z104" s="132"/>
      <c r="AA104" s="133"/>
      <c r="AB104" s="118"/>
      <c r="AC104" s="118"/>
      <c r="AD104" s="118"/>
      <c r="AE104" s="118"/>
      <c r="AF104" s="103"/>
    </row>
    <row r="105" spans="2:32" x14ac:dyDescent="0.2">
      <c r="B105" s="61"/>
      <c r="C105" s="143"/>
      <c r="D105" s="144"/>
      <c r="E105" s="144"/>
      <c r="F105" s="145">
        <v>42628</v>
      </c>
      <c r="G105" s="146" t="s">
        <v>228</v>
      </c>
      <c r="H105" s="144"/>
      <c r="I105" s="147">
        <v>0</v>
      </c>
      <c r="J105" s="147" t="s">
        <v>25</v>
      </c>
      <c r="K105" s="147">
        <v>3</v>
      </c>
      <c r="L105" s="144"/>
      <c r="M105" s="148" t="s">
        <v>229</v>
      </c>
      <c r="N105" s="144"/>
      <c r="O105" s="149"/>
      <c r="P105" s="150">
        <v>1</v>
      </c>
      <c r="Q105" s="68">
        <v>0</v>
      </c>
      <c r="R105" s="126"/>
      <c r="S105" s="127" t="s">
        <v>230</v>
      </c>
      <c r="T105" s="128">
        <v>18</v>
      </c>
      <c r="U105" s="129" t="s">
        <v>231</v>
      </c>
      <c r="V105" s="130"/>
      <c r="W105" s="130" t="s">
        <v>232</v>
      </c>
      <c r="X105" s="130"/>
      <c r="Y105" s="131" t="s">
        <v>212</v>
      </c>
      <c r="Z105" s="132"/>
      <c r="AA105" s="133"/>
      <c r="AB105" s="118"/>
      <c r="AC105" s="118"/>
      <c r="AD105" s="118"/>
      <c r="AE105" s="118"/>
      <c r="AF105" s="103"/>
    </row>
    <row r="106" spans="2:32" x14ac:dyDescent="0.2">
      <c r="B106" s="61"/>
      <c r="C106" s="61"/>
      <c r="D106" s="63"/>
      <c r="E106" s="63"/>
      <c r="F106" s="56">
        <v>42628</v>
      </c>
      <c r="G106" s="151" t="s">
        <v>233</v>
      </c>
      <c r="H106" s="63"/>
      <c r="I106" s="41">
        <v>2</v>
      </c>
      <c r="J106" s="41" t="s">
        <v>25</v>
      </c>
      <c r="K106" s="41">
        <v>2</v>
      </c>
      <c r="L106" s="63"/>
      <c r="M106" s="152" t="s">
        <v>234</v>
      </c>
      <c r="N106" s="63"/>
      <c r="O106" s="150"/>
      <c r="P106" s="150">
        <v>1</v>
      </c>
      <c r="Q106" s="68">
        <v>2</v>
      </c>
      <c r="R106" s="126"/>
      <c r="S106" s="127" t="s">
        <v>235</v>
      </c>
      <c r="T106" s="128">
        <v>24</v>
      </c>
      <c r="U106" s="129" t="s">
        <v>236</v>
      </c>
      <c r="V106" s="130"/>
      <c r="W106" s="130" t="s">
        <v>213</v>
      </c>
      <c r="X106" s="130"/>
      <c r="Y106" s="131" t="s">
        <v>237</v>
      </c>
      <c r="Z106" s="132"/>
      <c r="AA106" s="133"/>
      <c r="AB106" s="118"/>
      <c r="AC106" s="118"/>
      <c r="AD106" s="118"/>
      <c r="AE106" s="118"/>
      <c r="AF106" s="103"/>
    </row>
    <row r="107" spans="2:32" x14ac:dyDescent="0.2">
      <c r="B107" s="61"/>
      <c r="C107" s="61"/>
      <c r="D107" s="63"/>
      <c r="E107" s="63"/>
      <c r="F107" s="153">
        <v>42628</v>
      </c>
      <c r="G107" s="154" t="s">
        <v>238</v>
      </c>
      <c r="H107" s="142"/>
      <c r="I107" s="155">
        <v>3</v>
      </c>
      <c r="J107" s="155" t="s">
        <v>25</v>
      </c>
      <c r="K107" s="155">
        <v>0</v>
      </c>
      <c r="L107" s="142"/>
      <c r="M107" s="156" t="s">
        <v>239</v>
      </c>
      <c r="N107" s="63"/>
      <c r="O107" s="150"/>
      <c r="P107" s="150">
        <v>1</v>
      </c>
      <c r="Q107" s="68">
        <v>1</v>
      </c>
      <c r="R107" s="157"/>
      <c r="S107" s="127" t="s">
        <v>240</v>
      </c>
      <c r="T107" s="128">
        <v>32</v>
      </c>
      <c r="U107" s="129" t="s">
        <v>241</v>
      </c>
      <c r="V107" s="130"/>
      <c r="W107" s="130" t="s">
        <v>242</v>
      </c>
      <c r="X107" s="130"/>
      <c r="Y107" s="131" t="s">
        <v>224</v>
      </c>
      <c r="Z107" s="132"/>
      <c r="AA107" s="133"/>
      <c r="AB107" s="118"/>
      <c r="AC107" s="118"/>
      <c r="AD107" s="118"/>
      <c r="AE107" s="118"/>
      <c r="AF107" s="103"/>
    </row>
    <row r="108" spans="2:32" x14ac:dyDescent="0.2">
      <c r="B108" s="61"/>
      <c r="C108" s="61"/>
      <c r="D108" s="63"/>
      <c r="E108" s="63"/>
      <c r="F108" s="56">
        <v>42642</v>
      </c>
      <c r="G108" s="151" t="s">
        <v>234</v>
      </c>
      <c r="H108" s="63"/>
      <c r="I108" s="41">
        <v>2</v>
      </c>
      <c r="J108" s="41" t="s">
        <v>25</v>
      </c>
      <c r="K108" s="41">
        <v>0</v>
      </c>
      <c r="L108" s="63"/>
      <c r="M108" s="152" t="s">
        <v>243</v>
      </c>
      <c r="N108" s="63"/>
      <c r="O108" s="150"/>
      <c r="P108" s="150"/>
      <c r="R108" s="157"/>
      <c r="S108" s="127" t="s">
        <v>244</v>
      </c>
      <c r="T108" s="128">
        <v>35</v>
      </c>
      <c r="U108" s="129" t="s">
        <v>245</v>
      </c>
      <c r="V108" s="130"/>
      <c r="W108" s="130" t="s">
        <v>246</v>
      </c>
      <c r="X108" s="130"/>
      <c r="Y108" s="131" t="s">
        <v>247</v>
      </c>
      <c r="Z108" s="132"/>
      <c r="AA108" s="133"/>
      <c r="AB108" s="118"/>
      <c r="AC108" s="118"/>
      <c r="AD108" s="118"/>
      <c r="AE108" s="118"/>
      <c r="AF108" s="103"/>
    </row>
    <row r="109" spans="2:32" x14ac:dyDescent="0.2">
      <c r="B109" s="61"/>
      <c r="C109" s="61"/>
      <c r="D109" s="63"/>
      <c r="E109" s="63"/>
      <c r="F109" s="56">
        <v>42642</v>
      </c>
      <c r="G109" s="151" t="s">
        <v>248</v>
      </c>
      <c r="H109" s="63"/>
      <c r="I109" s="41">
        <v>2</v>
      </c>
      <c r="J109" s="41" t="s">
        <v>25</v>
      </c>
      <c r="K109" s="41">
        <v>0</v>
      </c>
      <c r="L109" s="63"/>
      <c r="M109" s="152" t="s">
        <v>228</v>
      </c>
      <c r="N109" s="63"/>
      <c r="O109" s="150"/>
      <c r="P109" s="150"/>
      <c r="R109" s="157"/>
      <c r="S109" s="127" t="s">
        <v>249</v>
      </c>
      <c r="T109" s="128">
        <v>43</v>
      </c>
      <c r="U109" s="129" t="s">
        <v>213</v>
      </c>
      <c r="V109" s="130"/>
      <c r="W109" s="130" t="s">
        <v>231</v>
      </c>
      <c r="X109" s="130"/>
      <c r="Y109" s="131" t="s">
        <v>250</v>
      </c>
      <c r="Z109" s="132"/>
      <c r="AA109" s="133"/>
      <c r="AB109" s="118"/>
      <c r="AC109" s="118"/>
      <c r="AD109" s="118"/>
      <c r="AE109" s="118"/>
      <c r="AF109" s="103"/>
    </row>
    <row r="110" spans="2:32" x14ac:dyDescent="0.2">
      <c r="B110" s="61"/>
      <c r="C110" s="61"/>
      <c r="D110" s="63"/>
      <c r="E110" s="63"/>
      <c r="F110" s="56">
        <v>42642</v>
      </c>
      <c r="G110" s="154" t="s">
        <v>251</v>
      </c>
      <c r="H110" s="142"/>
      <c r="I110" s="155">
        <v>3</v>
      </c>
      <c r="J110" s="155" t="s">
        <v>25</v>
      </c>
      <c r="K110" s="155">
        <v>1</v>
      </c>
      <c r="L110" s="142"/>
      <c r="M110" s="156" t="s">
        <v>238</v>
      </c>
      <c r="N110" s="63"/>
      <c r="O110" s="150"/>
      <c r="P110" s="150"/>
      <c r="R110" s="157"/>
      <c r="S110" s="127" t="s">
        <v>252</v>
      </c>
      <c r="T110" s="158" t="s">
        <v>253</v>
      </c>
      <c r="U110" s="129"/>
      <c r="V110" s="130"/>
      <c r="W110" s="130"/>
      <c r="X110" s="130"/>
      <c r="Y110" s="131"/>
      <c r="Z110" s="132"/>
      <c r="AA110" s="133"/>
      <c r="AB110" s="118"/>
      <c r="AC110" s="118"/>
      <c r="AD110" s="118"/>
      <c r="AE110" s="118"/>
      <c r="AF110" s="103"/>
    </row>
    <row r="111" spans="2:32" x14ac:dyDescent="0.2">
      <c r="B111" s="61"/>
      <c r="C111" s="61"/>
      <c r="D111" s="63"/>
      <c r="E111" s="63"/>
      <c r="F111" s="145">
        <v>42663</v>
      </c>
      <c r="G111" s="151" t="s">
        <v>254</v>
      </c>
      <c r="H111" s="63"/>
      <c r="I111" s="41">
        <v>3</v>
      </c>
      <c r="J111" s="41" t="s">
        <v>25</v>
      </c>
      <c r="K111" s="41">
        <v>1</v>
      </c>
      <c r="L111" s="63"/>
      <c r="M111" s="152" t="s">
        <v>234</v>
      </c>
      <c r="N111" s="63"/>
      <c r="O111" s="150"/>
      <c r="P111" s="150"/>
      <c r="R111" s="157"/>
      <c r="S111" s="127" t="s">
        <v>255</v>
      </c>
      <c r="T111" s="128">
        <v>43</v>
      </c>
      <c r="U111" s="129" t="s">
        <v>241</v>
      </c>
      <c r="V111" s="130"/>
      <c r="W111" s="130" t="s">
        <v>256</v>
      </c>
      <c r="X111" s="130"/>
      <c r="Y111" s="131" t="s">
        <v>257</v>
      </c>
      <c r="Z111" s="132"/>
      <c r="AA111" s="133"/>
      <c r="AB111" s="118"/>
      <c r="AC111" s="118"/>
      <c r="AD111" s="118"/>
      <c r="AE111" s="118"/>
      <c r="AF111" s="103"/>
    </row>
    <row r="112" spans="2:32" x14ac:dyDescent="0.2">
      <c r="B112" s="61"/>
      <c r="C112" s="61"/>
      <c r="D112" s="63"/>
      <c r="E112" s="63"/>
      <c r="F112" s="56">
        <v>42663</v>
      </c>
      <c r="G112" s="151" t="s">
        <v>228</v>
      </c>
      <c r="H112" s="63"/>
      <c r="I112" s="41">
        <v>3</v>
      </c>
      <c r="J112" s="41" t="s">
        <v>25</v>
      </c>
      <c r="K112" s="41">
        <v>1</v>
      </c>
      <c r="L112" s="63"/>
      <c r="M112" s="152" t="s">
        <v>258</v>
      </c>
      <c r="N112" s="63"/>
      <c r="O112" s="150"/>
      <c r="P112" s="150"/>
      <c r="R112" s="157"/>
      <c r="S112" s="127" t="s">
        <v>259</v>
      </c>
      <c r="T112" s="128">
        <v>44</v>
      </c>
      <c r="U112" s="129" t="s">
        <v>260</v>
      </c>
      <c r="V112" s="130"/>
      <c r="W112" s="130" t="s">
        <v>241</v>
      </c>
      <c r="X112" s="130"/>
      <c r="Y112" s="131" t="s">
        <v>261</v>
      </c>
      <c r="Z112" s="132"/>
      <c r="AA112" s="133"/>
      <c r="AB112" s="118"/>
      <c r="AC112" s="118"/>
      <c r="AD112" s="118"/>
      <c r="AE112" s="118"/>
      <c r="AF112" s="103"/>
    </row>
    <row r="113" spans="2:32" x14ac:dyDescent="0.2">
      <c r="B113" s="61"/>
      <c r="C113" s="61"/>
      <c r="D113" s="63"/>
      <c r="E113" s="63"/>
      <c r="F113" s="153">
        <v>42663</v>
      </c>
      <c r="G113" s="154" t="s">
        <v>238</v>
      </c>
      <c r="H113" s="142"/>
      <c r="I113" s="155">
        <v>3</v>
      </c>
      <c r="J113" s="155" t="s">
        <v>25</v>
      </c>
      <c r="K113" s="155">
        <v>0</v>
      </c>
      <c r="L113" s="142"/>
      <c r="M113" s="156" t="s">
        <v>262</v>
      </c>
      <c r="N113" s="63"/>
      <c r="O113" s="150"/>
      <c r="P113" s="150"/>
      <c r="R113" s="157"/>
      <c r="S113" s="127" t="s">
        <v>263</v>
      </c>
      <c r="T113" s="128">
        <v>36</v>
      </c>
      <c r="U113" s="129" t="s">
        <v>241</v>
      </c>
      <c r="V113" s="130"/>
      <c r="W113" s="130" t="s">
        <v>264</v>
      </c>
      <c r="X113" s="130"/>
      <c r="Y113" s="131" t="s">
        <v>261</v>
      </c>
      <c r="Z113" s="132"/>
      <c r="AA113" s="133"/>
      <c r="AB113" s="118"/>
      <c r="AC113" s="118"/>
      <c r="AD113" s="118"/>
      <c r="AE113" s="118"/>
      <c r="AF113" s="103"/>
    </row>
    <row r="114" spans="2:32" x14ac:dyDescent="0.2">
      <c r="B114" s="61"/>
      <c r="C114" s="61"/>
      <c r="D114" s="63"/>
      <c r="E114" s="63"/>
      <c r="F114" s="56">
        <v>42677</v>
      </c>
      <c r="G114" s="151" t="s">
        <v>258</v>
      </c>
      <c r="H114" s="63"/>
      <c r="I114" s="41">
        <v>1</v>
      </c>
      <c r="J114" s="41" t="s">
        <v>25</v>
      </c>
      <c r="K114" s="41">
        <v>0</v>
      </c>
      <c r="L114" s="63"/>
      <c r="M114" s="152" t="s">
        <v>228</v>
      </c>
      <c r="N114" s="63"/>
      <c r="O114" s="150"/>
      <c r="P114" s="150"/>
      <c r="R114" s="157"/>
      <c r="S114" s="127" t="s">
        <v>265</v>
      </c>
      <c r="T114" s="128">
        <v>18</v>
      </c>
      <c r="U114" s="129" t="s">
        <v>266</v>
      </c>
      <c r="V114" s="130"/>
      <c r="W114" s="130" t="s">
        <v>267</v>
      </c>
      <c r="X114" s="130"/>
      <c r="Y114" s="131" t="s">
        <v>268</v>
      </c>
      <c r="Z114" s="132"/>
      <c r="AA114" s="133"/>
      <c r="AB114" s="118"/>
      <c r="AC114" s="118"/>
      <c r="AD114" s="118"/>
      <c r="AE114" s="118"/>
      <c r="AF114" s="103"/>
    </row>
    <row r="115" spans="2:32" x14ac:dyDescent="0.2">
      <c r="B115" s="61"/>
      <c r="C115" s="61"/>
      <c r="D115" s="63"/>
      <c r="E115" s="63"/>
      <c r="F115" s="56">
        <v>42677</v>
      </c>
      <c r="G115" s="151" t="s">
        <v>234</v>
      </c>
      <c r="H115" s="63"/>
      <c r="I115" s="41">
        <v>1</v>
      </c>
      <c r="J115" s="41" t="s">
        <v>25</v>
      </c>
      <c r="K115" s="41">
        <v>1</v>
      </c>
      <c r="L115" s="63"/>
      <c r="M115" s="152" t="s">
        <v>254</v>
      </c>
      <c r="N115" s="63"/>
      <c r="O115" s="150"/>
      <c r="P115" s="150"/>
      <c r="R115" s="157"/>
      <c r="S115" s="127" t="s">
        <v>269</v>
      </c>
      <c r="T115" s="128">
        <v>44</v>
      </c>
      <c r="U115" s="129" t="s">
        <v>264</v>
      </c>
      <c r="V115" s="130"/>
      <c r="W115" s="130" t="s">
        <v>241</v>
      </c>
      <c r="X115" s="130"/>
      <c r="Y115" s="131" t="s">
        <v>270</v>
      </c>
      <c r="Z115" s="132"/>
      <c r="AA115" s="133"/>
      <c r="AB115" s="118"/>
      <c r="AC115" s="118"/>
      <c r="AD115" s="118"/>
      <c r="AE115" s="118"/>
      <c r="AF115" s="103"/>
    </row>
    <row r="116" spans="2:32" x14ac:dyDescent="0.2">
      <c r="B116" s="61"/>
      <c r="C116" s="61"/>
      <c r="D116" s="63"/>
      <c r="E116" s="63"/>
      <c r="F116" s="56">
        <v>42677</v>
      </c>
      <c r="G116" s="154" t="s">
        <v>262</v>
      </c>
      <c r="H116" s="142"/>
      <c r="I116" s="155">
        <v>1</v>
      </c>
      <c r="J116" s="155" t="s">
        <v>25</v>
      </c>
      <c r="K116" s="155">
        <v>2</v>
      </c>
      <c r="L116" s="142"/>
      <c r="M116" s="156" t="s">
        <v>238</v>
      </c>
      <c r="N116" s="63"/>
      <c r="O116" s="150"/>
      <c r="P116" s="150"/>
      <c r="R116" s="157"/>
      <c r="S116" s="127" t="s">
        <v>271</v>
      </c>
      <c r="T116" s="128">
        <v>18</v>
      </c>
      <c r="U116" s="129" t="s">
        <v>272</v>
      </c>
      <c r="V116" s="130"/>
      <c r="W116" s="130" t="s">
        <v>213</v>
      </c>
      <c r="X116" s="130"/>
      <c r="Y116" s="131" t="s">
        <v>212</v>
      </c>
      <c r="Z116" s="132"/>
      <c r="AA116" s="133"/>
      <c r="AB116" s="118"/>
      <c r="AC116" s="118"/>
      <c r="AD116" s="118"/>
      <c r="AE116" s="118"/>
      <c r="AF116" s="103"/>
    </row>
    <row r="117" spans="2:32" x14ac:dyDescent="0.2">
      <c r="B117" s="61"/>
      <c r="C117" s="61"/>
      <c r="D117" s="63"/>
      <c r="E117" s="63"/>
      <c r="F117" s="145">
        <v>42698</v>
      </c>
      <c r="G117" s="151" t="s">
        <v>234</v>
      </c>
      <c r="H117" s="63"/>
      <c r="I117" s="41">
        <v>2</v>
      </c>
      <c r="J117" s="41" t="s">
        <v>25</v>
      </c>
      <c r="K117" s="41">
        <v>1</v>
      </c>
      <c r="L117" s="63"/>
      <c r="M117" s="152" t="s">
        <v>233</v>
      </c>
      <c r="N117" s="63"/>
      <c r="O117" s="150"/>
      <c r="P117" s="150"/>
      <c r="R117" s="157"/>
      <c r="S117" s="127" t="s">
        <v>273</v>
      </c>
      <c r="T117" s="128">
        <v>28</v>
      </c>
      <c r="U117" s="129" t="s">
        <v>274</v>
      </c>
      <c r="V117" s="130"/>
      <c r="W117" s="130" t="s">
        <v>275</v>
      </c>
      <c r="X117" s="130"/>
      <c r="Y117" s="131" t="s">
        <v>276</v>
      </c>
      <c r="Z117" s="132"/>
      <c r="AA117" s="133"/>
      <c r="AB117" s="118"/>
      <c r="AC117" s="118"/>
      <c r="AD117" s="118"/>
      <c r="AE117" s="118"/>
      <c r="AF117" s="103"/>
    </row>
    <row r="118" spans="2:32" x14ac:dyDescent="0.2">
      <c r="B118" s="159"/>
      <c r="C118" s="61"/>
      <c r="D118" s="63"/>
      <c r="E118" s="63"/>
      <c r="F118" s="56">
        <v>42698</v>
      </c>
      <c r="G118" s="151" t="s">
        <v>229</v>
      </c>
      <c r="H118" s="63"/>
      <c r="I118" s="41">
        <v>4</v>
      </c>
      <c r="J118" s="41" t="s">
        <v>25</v>
      </c>
      <c r="K118" s="41">
        <v>0</v>
      </c>
      <c r="L118" s="63"/>
      <c r="M118" s="152" t="s">
        <v>228</v>
      </c>
      <c r="N118" s="63"/>
      <c r="O118" s="150"/>
      <c r="P118" s="150"/>
      <c r="R118" s="157"/>
      <c r="S118" s="127" t="s">
        <v>277</v>
      </c>
      <c r="T118" s="128">
        <v>21</v>
      </c>
      <c r="U118" s="129" t="s">
        <v>278</v>
      </c>
      <c r="V118" s="130"/>
      <c r="W118" s="130" t="s">
        <v>213</v>
      </c>
      <c r="X118" s="130"/>
      <c r="Y118" s="131" t="s">
        <v>279</v>
      </c>
      <c r="Z118" s="132"/>
      <c r="AA118" s="133"/>
      <c r="AB118" s="160"/>
      <c r="AC118" s="118"/>
      <c r="AD118" s="118"/>
      <c r="AE118" s="118"/>
      <c r="AF118" s="103"/>
    </row>
    <row r="119" spans="2:32" x14ac:dyDescent="0.2">
      <c r="C119" s="61"/>
      <c r="D119" s="63"/>
      <c r="E119" s="63"/>
      <c r="F119" s="153">
        <v>42698</v>
      </c>
      <c r="G119" s="154" t="s">
        <v>239</v>
      </c>
      <c r="H119" s="142"/>
      <c r="I119" s="155">
        <v>1</v>
      </c>
      <c r="J119" s="155" t="s">
        <v>25</v>
      </c>
      <c r="K119" s="155">
        <v>2</v>
      </c>
      <c r="L119" s="142"/>
      <c r="M119" s="156" t="s">
        <v>238</v>
      </c>
      <c r="N119" s="63"/>
      <c r="O119" s="150"/>
      <c r="P119" s="150"/>
      <c r="R119" s="157"/>
      <c r="S119" s="127" t="s">
        <v>280</v>
      </c>
      <c r="T119" s="128">
        <v>24</v>
      </c>
      <c r="U119" s="161" t="s">
        <v>281</v>
      </c>
      <c r="V119" s="162"/>
      <c r="W119" s="130"/>
      <c r="X119" s="130"/>
      <c r="Y119" s="131"/>
      <c r="Z119" s="130"/>
      <c r="AA119" s="163"/>
      <c r="AB119" s="160"/>
      <c r="AC119" s="118"/>
      <c r="AD119" s="118"/>
      <c r="AE119" s="118"/>
      <c r="AF119" s="103"/>
    </row>
    <row r="120" spans="2:32" x14ac:dyDescent="0.2">
      <c r="C120" s="61"/>
      <c r="D120" s="63"/>
      <c r="E120" s="63"/>
      <c r="F120" s="56">
        <v>42712</v>
      </c>
      <c r="G120" s="151" t="s">
        <v>228</v>
      </c>
      <c r="H120" s="63"/>
      <c r="I120" s="41">
        <v>1</v>
      </c>
      <c r="J120" s="41" t="s">
        <v>25</v>
      </c>
      <c r="K120" s="41">
        <v>1</v>
      </c>
      <c r="L120" s="63"/>
      <c r="M120" s="152" t="s">
        <v>248</v>
      </c>
      <c r="N120" s="63"/>
      <c r="O120" s="150"/>
      <c r="P120" s="150"/>
      <c r="R120" s="157"/>
      <c r="S120" s="127" t="s">
        <v>282</v>
      </c>
      <c r="T120" s="128">
        <v>21</v>
      </c>
      <c r="U120" s="129" t="s">
        <v>283</v>
      </c>
      <c r="V120" s="162"/>
      <c r="W120" s="130" t="s">
        <v>256</v>
      </c>
      <c r="X120" s="130"/>
      <c r="Y120" s="131" t="s">
        <v>284</v>
      </c>
      <c r="Z120" s="130"/>
      <c r="AA120" s="163"/>
      <c r="AB120" s="160"/>
      <c r="AC120" s="118"/>
      <c r="AD120" s="118"/>
      <c r="AE120" s="118"/>
      <c r="AF120" s="103"/>
    </row>
    <row r="121" spans="2:32" x14ac:dyDescent="0.2">
      <c r="C121" s="61"/>
      <c r="D121" s="63"/>
      <c r="E121" s="63"/>
      <c r="F121" s="56">
        <v>42712</v>
      </c>
      <c r="G121" s="151" t="s">
        <v>285</v>
      </c>
      <c r="H121" s="63"/>
      <c r="I121" s="41">
        <v>2</v>
      </c>
      <c r="J121" s="41" t="s">
        <v>25</v>
      </c>
      <c r="K121" s="41">
        <v>2</v>
      </c>
      <c r="L121" s="63"/>
      <c r="M121" s="152" t="s">
        <v>251</v>
      </c>
      <c r="N121" s="63"/>
      <c r="O121" s="150"/>
      <c r="P121" s="150"/>
      <c r="R121" s="157"/>
      <c r="S121" s="127" t="s">
        <v>286</v>
      </c>
      <c r="T121" s="128">
        <v>11</v>
      </c>
      <c r="U121" s="129" t="s">
        <v>283</v>
      </c>
      <c r="V121" s="162"/>
      <c r="W121" s="130" t="s">
        <v>279</v>
      </c>
      <c r="X121" s="130"/>
      <c r="Y121" s="131" t="s">
        <v>287</v>
      </c>
      <c r="Z121" s="130"/>
      <c r="AA121" s="163"/>
    </row>
    <row r="122" spans="2:32" x14ac:dyDescent="0.2">
      <c r="C122" s="61"/>
      <c r="D122" s="63"/>
      <c r="E122" s="63"/>
      <c r="F122" s="56">
        <v>42712</v>
      </c>
      <c r="G122" s="154" t="s">
        <v>288</v>
      </c>
      <c r="H122" s="142"/>
      <c r="I122" s="155">
        <v>1</v>
      </c>
      <c r="J122" s="155" t="s">
        <v>25</v>
      </c>
      <c r="K122" s="155">
        <v>2</v>
      </c>
      <c r="L122" s="142"/>
      <c r="M122" s="156" t="s">
        <v>234</v>
      </c>
      <c r="N122" s="63"/>
      <c r="O122" s="150"/>
      <c r="P122" s="150"/>
      <c r="R122" s="157"/>
      <c r="S122" s="127" t="s">
        <v>289</v>
      </c>
      <c r="T122" s="128">
        <v>13</v>
      </c>
      <c r="U122" s="129" t="s">
        <v>212</v>
      </c>
      <c r="V122" s="162"/>
      <c r="W122" s="130" t="s">
        <v>213</v>
      </c>
      <c r="X122" s="130"/>
      <c r="Y122" s="130" t="s">
        <v>241</v>
      </c>
      <c r="Z122" s="130"/>
      <c r="AA122" s="163"/>
    </row>
    <row r="123" spans="2:32" x14ac:dyDescent="0.2">
      <c r="C123" s="159"/>
      <c r="D123" s="142"/>
      <c r="E123" s="142"/>
      <c r="F123" s="142"/>
      <c r="G123" s="142"/>
      <c r="H123" s="142"/>
      <c r="I123" s="142"/>
      <c r="J123" s="164"/>
      <c r="K123" s="142"/>
      <c r="L123" s="142"/>
      <c r="M123" s="142"/>
      <c r="N123" s="142"/>
      <c r="O123" s="165"/>
      <c r="P123" s="150"/>
      <c r="R123" s="157"/>
      <c r="S123" s="127" t="s">
        <v>290</v>
      </c>
      <c r="T123" s="128">
        <v>10</v>
      </c>
      <c r="U123" s="129" t="s">
        <v>213</v>
      </c>
      <c r="V123" s="162"/>
      <c r="W123" s="130" t="s">
        <v>241</v>
      </c>
      <c r="X123" s="130"/>
      <c r="Y123" s="131" t="s">
        <v>224</v>
      </c>
      <c r="Z123" s="130"/>
      <c r="AA123" s="163"/>
    </row>
    <row r="124" spans="2:32" ht="13.5" thickBot="1" x14ac:dyDescent="0.25">
      <c r="C124" s="142"/>
      <c r="D124" s="142"/>
      <c r="E124" s="142"/>
      <c r="F124" s="142"/>
      <c r="G124" s="142"/>
      <c r="H124" s="142"/>
      <c r="I124" s="142"/>
      <c r="J124" s="164"/>
      <c r="K124" s="142"/>
      <c r="L124" s="142"/>
      <c r="M124" s="142"/>
      <c r="N124" s="142"/>
      <c r="O124" s="142"/>
      <c r="P124" s="165"/>
      <c r="R124" s="166"/>
      <c r="S124" s="167" t="s">
        <v>291</v>
      </c>
      <c r="T124" s="168"/>
      <c r="U124" s="169"/>
      <c r="V124" s="170"/>
      <c r="W124" s="171"/>
      <c r="X124" s="171"/>
      <c r="Y124" s="172"/>
      <c r="Z124" s="171"/>
      <c r="AA124" s="173"/>
    </row>
  </sheetData>
  <mergeCells count="8">
    <mergeCell ref="T85:Y87"/>
    <mergeCell ref="R98:AA98"/>
    <mergeCell ref="B1:AA1"/>
    <mergeCell ref="C3:O3"/>
    <mergeCell ref="R3:Z3"/>
    <mergeCell ref="I5:K5"/>
    <mergeCell ref="R61:AA61"/>
    <mergeCell ref="T84:W84"/>
  </mergeCells>
  <conditionalFormatting sqref="G7:G102">
    <cfRule type="expression" dxfId="5" priority="2" stopIfTrue="1">
      <formula>AND(ISNUMBER(I7),ISNUMBER(K7),I7&gt;K7)</formula>
    </cfRule>
  </conditionalFormatting>
  <conditionalFormatting sqref="M7:N102">
    <cfRule type="expression" dxfId="4" priority="3" stopIfTrue="1">
      <formula>AND(ISNUMBER(I7),ISNUMBER(K7),I7&lt;K7)</formula>
    </cfRule>
  </conditionalFormatting>
  <conditionalFormatting sqref="I7:I102 K7:K102">
    <cfRule type="expression" dxfId="3" priority="4" stopIfTrue="1">
      <formula>ISBLANK(I7)</formula>
    </cfRule>
  </conditionalFormatting>
  <conditionalFormatting sqref="S6:S7 S13:S14 S20:S21 S27:S28 S34:S35 S41:S42 S48:S49 S55:S56">
    <cfRule type="expression" dxfId="2" priority="5" stopIfTrue="1">
      <formula>$T$6+$T$7+$T$8+$T$9=24</formula>
    </cfRule>
  </conditionalFormatting>
  <conditionalFormatting sqref="S8 S15 S22 S29 S36 S43 S50 S57">
    <cfRule type="expression" dxfId="1" priority="6" stopIfTrue="1">
      <formula>$T$6+$T$7+$T$8+$T$9=24</formula>
    </cfRule>
  </conditionalFormatting>
  <conditionalFormatting sqref="I105:I122 K105:K122">
    <cfRule type="expression" dxfId="0" priority="1" stopIfTrue="1">
      <formula>ISBLANK(I105)</formula>
    </cfRule>
  </conditionalFormatting>
  <dataValidations count="1">
    <dataValidation type="list" allowBlank="1" showInputMessage="1" showErrorMessage="1" sqref="M7:M102 G7:G102">
      <formula1>Team</formula1>
    </dataValidation>
  </dataValidations>
  <printOptions horizontalCentered="1" verticalCentered="1"/>
  <pageMargins left="0.39" right="0.32" top="0.56999999999999995" bottom="0.5" header="0.25" footer="0.34"/>
  <pageSetup paperSize="9" scale="49" orientation="portrait" horizontalDpi="300" verticalDpi="300" r:id="rId1"/>
  <headerFooter alignWithMargins="0">
    <oddHeader>&amp;C&amp;"Arial,Bold"&amp;16
UEFA CHAMPIONS LEAGUE 2009/2010 GROUP FIXTURES</oddHeader>
    <oddFooter>&amp;C
copyright (c) exceltemplate.net 2009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10Ruud</vt:lpstr>
      <vt:lpstr>'10Ruud'!Afdrukbereik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</dc:creator>
  <cp:lastModifiedBy>ruud</cp:lastModifiedBy>
  <dcterms:created xsi:type="dcterms:W3CDTF">2016-09-16T08:28:46Z</dcterms:created>
  <dcterms:modified xsi:type="dcterms:W3CDTF">2016-09-16T08:29:42Z</dcterms:modified>
</cp:coreProperties>
</file>